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12015" yWindow="90" windowWidth="10770" windowHeight="10890" activeTab="4"/>
  </bookViews>
  <sheets>
    <sheet name="№1" sheetId="42" r:id="rId1"/>
    <sheet name="№ 5" sheetId="157" r:id="rId2"/>
    <sheet name="№ 6" sheetId="143" r:id="rId3"/>
    <sheet name="№7 " sheetId="154" r:id="rId4"/>
    <sheet name="№8 " sheetId="155" r:id="rId5"/>
    <sheet name="№9" sheetId="147" r:id="rId6"/>
    <sheet name="№10" sheetId="148" r:id="rId7"/>
    <sheet name="№11" sheetId="156" r:id="rId8"/>
    <sheet name="№12" sheetId="153" r:id="rId9"/>
  </sheets>
  <definedNames>
    <definedName name="_xlnm.Print_Area" localSheetId="1">'№ 5'!$A$1:$E$105</definedName>
    <definedName name="_xlnm.Print_Area" localSheetId="2">'№ 6'!$A$1:$E$47</definedName>
    <definedName name="_xlnm.Print_Area" localSheetId="7">'№11'!$A$1:$P$19</definedName>
    <definedName name="_xlnm.Print_Area" localSheetId="3">'№7 '!$A$1:$H$684</definedName>
    <definedName name="_xlnm.Print_Titles" localSheetId="1">'№ 5'!$7:$8</definedName>
  </definedNames>
  <calcPr calcId="124519"/>
</workbook>
</file>

<file path=xl/sharedStrings.xml><?xml version="1.0" encoding="utf-8"?>
<sst xmlns="http://schemas.openxmlformats.org/spreadsheetml/2006/main" count="4824" uniqueCount="613">
  <si>
    <t>Другие вопросы в области физической культуры и спорта</t>
  </si>
  <si>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</si>
  <si>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</si>
  <si>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</si>
  <si>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</si>
  <si>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</si>
  <si>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008</t>
  </si>
  <si>
    <t>0501</t>
  </si>
  <si>
    <t>Жилищное хозяйство</t>
  </si>
  <si>
    <t>0409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</si>
  <si>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</si>
  <si>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</si>
  <si>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</si>
  <si>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</si>
  <si>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</si>
  <si>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</si>
  <si>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</si>
  <si>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</si>
  <si>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</si>
  <si>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</si>
  <si>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</si>
  <si>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</si>
  <si>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</si>
  <si>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</si>
  <si>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</si>
  <si>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</si>
  <si>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</si>
  <si>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</si>
  <si>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</si>
  <si>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</si>
  <si>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</si>
  <si>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</si>
  <si>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</si>
  <si>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</si>
  <si>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</si>
  <si>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</si>
  <si>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</si>
  <si>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</si>
  <si>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</si>
  <si>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</si>
  <si>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</si>
  <si>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</si>
  <si>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</si>
  <si>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</si>
  <si>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</si>
  <si>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</si>
  <si>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</si>
  <si>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</si>
  <si>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</si>
  <si>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</si>
  <si>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</si>
  <si>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</si>
  <si>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</si>
  <si>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</si>
  <si>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</si>
  <si>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</si>
  <si>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</si>
  <si>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</si>
  <si>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</si>
  <si>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</si>
  <si>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</si>
  <si>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</si>
  <si>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</si>
  <si>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</si>
  <si>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</si>
  <si>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</si>
  <si>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</si>
  <si>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</si>
  <si>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</si>
  <si>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</si>
  <si>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</si>
  <si>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</si>
  <si>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</si>
  <si>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</si>
  <si>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</si>
  <si>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</si>
  <si>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</si>
  <si>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</si>
  <si>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</si>
  <si>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</si>
  <si>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</si>
  <si>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</si>
  <si>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</si>
  <si>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</si>
  <si>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</si>
  <si>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</si>
  <si>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</si>
  <si>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</si>
  <si>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</si>
  <si>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</si>
  <si>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</si>
  <si>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</si>
  <si>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</si>
  <si>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</si>
  <si>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</si>
  <si>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</si>
  <si>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</si>
  <si>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</si>
  <si>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</si>
  <si>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</si>
  <si>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</si>
  <si>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</si>
  <si>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</si>
  <si>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</si>
  <si>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</si>
  <si>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администрация муниципального образования город Торжок</t>
  </si>
  <si>
    <t>Изменение остатков средств на счетах  по учету средств бюджета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</si>
  <si>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</si>
  <si>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</si>
  <si>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</si>
  <si>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</si>
  <si>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1105</t>
  </si>
  <si>
    <t>0405</t>
  </si>
  <si>
    <t>Сельское хозяйство и рыболовство</t>
  </si>
  <si>
    <t>№ п/п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</si>
  <si>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</si>
  <si>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</si>
  <si>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</si>
  <si>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</si>
  <si>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</si>
  <si>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наименование</t>
  </si>
  <si>
    <t>ЦСР</t>
  </si>
  <si>
    <t>О Положении о звании "Почетный гражданин города Торжка"</t>
  </si>
  <si>
    <t>Итого:</t>
  </si>
  <si>
    <t>Лимит местного бюджета (тыс. руб.)</t>
  </si>
  <si>
    <t>средства федерального бюджета</t>
  </si>
  <si>
    <t>всего</t>
  </si>
  <si>
    <t>Сумма, тыс. руб.</t>
  </si>
  <si>
    <t>Приобретение в муниципальную собственность жилых помещений</t>
  </si>
  <si>
    <t>Код БК РФ</t>
  </si>
  <si>
    <t>2018 год</t>
  </si>
  <si>
    <t>2019 год</t>
  </si>
  <si>
    <t>000 01 03 00 00 00 0000 000</t>
  </si>
  <si>
    <t>Бюджетные кредиты от других бюджетов бюджетной системы Российской Федерации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</si>
  <si>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</si>
  <si>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</si>
  <si>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</si>
  <si>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</si>
  <si>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</si>
  <si>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</si>
  <si>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</si>
  <si>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</si>
  <si>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</si>
  <si>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1300</t>
  </si>
  <si>
    <t>1301</t>
  </si>
  <si>
    <t>Обслуживание государственного внутреннего и муниципального долга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</si>
  <si>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</si>
  <si>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</si>
  <si>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</si>
  <si>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</si>
  <si>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</si>
  <si>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</si>
  <si>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>Управление финансов администрации города Торжка</t>
  </si>
  <si>
    <t>Обслуживание муниципального долга</t>
  </si>
  <si>
    <t>700</t>
  </si>
  <si>
    <t>Обслуживание государственного (муниципального ) долга</t>
  </si>
  <si>
    <t>Учреждение Комитет по управлению имуществом города Торжка</t>
  </si>
  <si>
    <t>Управление образования администрации города Торжка</t>
  </si>
  <si>
    <t>Наименование публичного нормативного обязательства</t>
  </si>
  <si>
    <t>Объем 
бюджетных ассигнований 
(тыс. руб.)</t>
  </si>
  <si>
    <t>на 2018
год</t>
  </si>
  <si>
    <t>на 2019
год</t>
  </si>
  <si>
    <t>Решение</t>
  </si>
  <si>
    <t>26.06.2013</t>
  </si>
  <si>
    <t>186</t>
  </si>
  <si>
    <t>Об утверждении Положения об именных стипендиях Главы города Торжка</t>
  </si>
  <si>
    <t>23.09.2010</t>
  </si>
  <si>
    <t>334</t>
  </si>
  <si>
    <t>О Положении о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</si>
  <si>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24.04.2014</t>
  </si>
  <si>
    <t>248</t>
  </si>
  <si>
    <t>№ 
п/п</t>
  </si>
  <si>
    <t>источники</t>
  </si>
  <si>
    <t>ИТОГО:</t>
  </si>
  <si>
    <t>долговые обязательства</t>
  </si>
  <si>
    <t>Кредитные соглашения и договоры заключённые от имени муниципального образования</t>
  </si>
  <si>
    <t>Привлечение заёмных средств :</t>
  </si>
  <si>
    <t>тыс.руб.</t>
  </si>
  <si>
    <t>№
 п/п</t>
  </si>
  <si>
    <t>в том числе:</t>
  </si>
  <si>
    <t>с Министерством финансов Тверской области</t>
  </si>
  <si>
    <t>Бюджетные кредиты, полученные из областного бюджета</t>
  </si>
  <si>
    <t>Обслуживание государственного и муниципального долга</t>
  </si>
  <si>
    <t xml:space="preserve">        Привлечение заемных средств не планируется.        </t>
  </si>
  <si>
    <t xml:space="preserve">Молодежная политика </t>
  </si>
  <si>
    <t>муниципального образования город Торжок на 2018 год и на плановый период 2019 и 2020 годов</t>
  </si>
  <si>
    <t>2020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</si>
  <si>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2018 год и на плановый период 2019 и 2020 годов</t>
  </si>
  <si>
    <t>Ведомственная структура расходов бюджета муниципального образования  город Торжок  
на 2018 год и на плановый период 2019 и 2020 годов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</si>
  <si>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 на 2018 год и на плановый период 2019 и 2020 годов</t>
  </si>
  <si>
    <t>на 2020
год</t>
  </si>
  <si>
    <t>0401</t>
  </si>
  <si>
    <t>Общеэкономические вопросы</t>
  </si>
  <si>
    <t xml:space="preserve"> Расходы на выплаты персоналу государственных
(муниципальных) органов
</t>
  </si>
  <si>
    <t xml:space="preserve">Иные закупки товаров, работ и услуг для обеспечения
государственных (муниципальных) нужд
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</si>
  <si>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</si>
  <si>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</si>
  <si>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</si>
  <si>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</si>
  <si>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</si>
  <si>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</si>
  <si>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</si>
  <si>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</si>
  <si>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</si>
  <si>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</si>
  <si>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</si>
  <si>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</si>
  <si>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</si>
  <si>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</si>
  <si>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</si>
  <si>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 xml:space="preserve">Формирование  специализированного жилищного фонда для детей-сирот и детей, оставшихся без попечения родителей, лиц из числа детей-сирот и детей, оставшихся без попечения родителей </t>
  </si>
  <si>
    <t>16202R0820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</si>
  <si>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</si>
  <si>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</si>
  <si>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</si>
  <si>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</si>
  <si>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</si>
  <si>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</si>
  <si>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</si>
  <si>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</si>
  <si>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</si>
  <si>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</si>
  <si>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</si>
  <si>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Регулирование численности безнадзорных животных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</si>
  <si>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</si>
  <si>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</si>
  <si>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Проектирование, капитальный ремонт и ремонт объектов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</si>
  <si>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</si>
  <si>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</si>
  <si>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"Повышение уровня благоустройства дворовых территорий города"</t>
  </si>
  <si>
    <t>Реализация проектов по благоустройству на условиях софинансирования</t>
  </si>
  <si>
    <t>13101L5550</t>
  </si>
  <si>
    <t>Мероприятие  "Повышение уровня благоустройства наиболее посещаемых муниципальных территорий общего пользования города"</t>
  </si>
  <si>
    <t>13102L5550</t>
  </si>
  <si>
    <t>13201S0430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</si>
  <si>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</si>
  <si>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</si>
  <si>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</si>
  <si>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</si>
  <si>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</si>
  <si>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</si>
  <si>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</si>
  <si>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</si>
  <si>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</si>
  <si>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</si>
  <si>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</si>
  <si>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</si>
  <si>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</si>
  <si>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</si>
  <si>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</si>
  <si>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</si>
  <si>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</si>
  <si>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</si>
  <si>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</si>
  <si>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</si>
  <si>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>Комплектование книжных фондов муниципальных библиотек на условиях софинансирования</t>
  </si>
  <si>
    <t xml:space="preserve">12103L5191  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</si>
  <si>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</si>
  <si>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независимой оценки качества оказания услуг муниципальными учреждениями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</si>
  <si>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</si>
  <si>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</si>
  <si>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</si>
  <si>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</si>
  <si>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</si>
  <si>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</si>
  <si>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</si>
  <si>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</t>
  </si>
  <si>
    <t xml:space="preserve">Поддержка средств массовой информации  города в отношении которых муниципальное образование город Торжок не является учредителем (соучредителем) 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</si>
  <si>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</si>
  <si>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</si>
  <si>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</si>
  <si>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</si>
  <si>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</si>
  <si>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</si>
  <si>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</si>
  <si>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</si>
  <si>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</si>
  <si>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</si>
  <si>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</si>
  <si>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</si>
  <si>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</si>
  <si>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</si>
  <si>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</si>
  <si>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</si>
  <si>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</si>
  <si>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</si>
  <si>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</si>
  <si>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</si>
  <si>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</si>
  <si>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</si>
  <si>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</si>
  <si>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</si>
  <si>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</si>
  <si>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730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</si>
  <si>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</si>
  <si>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</si>
  <si>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</si>
  <si>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Депутаты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</si>
  <si>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</si>
  <si>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</si>
  <si>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</si>
  <si>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</si>
  <si>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</si>
  <si>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</si>
  <si>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</si>
  <si>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</si>
  <si>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"Проведение капитального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</si>
  <si>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>Проведение капитального ремонта муниципальными учреждениями на условиях софинансирования</t>
  </si>
  <si>
    <t xml:space="preserve">11105S0440  </t>
  </si>
  <si>
    <t>Подпрограмма " Обеспечение безопасности муниципальных учреждений"</t>
  </si>
  <si>
    <t>Установка (расширение) единых функциональных систем в муниципальных учреждениях на условиях софинансирования</t>
  </si>
  <si>
    <t>15201S0270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</si>
  <si>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</si>
  <si>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</si>
  <si>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</si>
  <si>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</si>
  <si>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</si>
  <si>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</si>
  <si>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Компенсация, выплачиваемая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</si>
  <si>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</si>
  <si>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</si>
  <si>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</si>
  <si>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</si>
  <si>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</si>
  <si>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</si>
  <si>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</si>
  <si>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Мероприятие  "Организация проведения на территории города  мероприятий по отлову и содержанию безнадзорных животных"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</si>
  <si>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</si>
  <si>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</si>
  <si>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</si>
  <si>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</si>
  <si>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</si>
  <si>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</si>
  <si>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t>Мероприятие  "Реализация проектов в рамках программы поддержки местных инициатив в Тверской области"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</si>
  <si>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</si>
  <si>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</si>
  <si>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</si>
  <si>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</si>
  <si>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</si>
  <si>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независимой оценки качества оказания услуг муниципальными учреждениями культуры"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</si>
  <si>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</si>
  <si>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</si>
  <si>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</si>
  <si>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</si>
  <si>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</si>
  <si>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Мероприятие "Установка (расщирение)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</si>
  <si>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</si>
  <si>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</si>
  <si>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</si>
  <si>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</si>
  <si>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</si>
  <si>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</si>
  <si>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Создание условий для внедрения Всероссийского физкультурно-спортивного комплекса Готов к труду и обороне (ГТО)</t>
  </si>
  <si>
    <t>Предоставление социальных выплат молодым семьям на улучшение жилищных условий</t>
  </si>
  <si>
    <t xml:space="preserve">12404L0200  </t>
  </si>
  <si>
    <t xml:space="preserve">1240620320  </t>
  </si>
  <si>
    <t>0705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</si>
  <si>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</si>
  <si>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>Объем привлечения, тыс. руб.</t>
  </si>
  <si>
    <t>Объем погашения, тыс. руб.</t>
  </si>
  <si>
    <t xml:space="preserve">Профессиональная подготовка, переподготовка и повышение квалификации
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</si>
  <si>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</si>
  <si>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</si>
  <si>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</si>
  <si>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</si>
  <si>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</si>
  <si>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</si>
  <si>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</si>
  <si>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</si>
  <si>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</si>
  <si>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</si>
  <si>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</si>
  <si>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</si>
  <si>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</si>
  <si>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"Приобретение основных средств, не относящихся к объектам недвижимости муниципальными организациями, реализующими программы дополнительного образования"</t>
  </si>
  <si>
    <t>Приобретение муниципальными учреждениями оборудования и других основных средств</t>
  </si>
  <si>
    <t>Мероприятие  "Реализация механизмов развития  потенциала обучающихся"</t>
  </si>
  <si>
    <t>Организация посещения обучающимися муниципальных образовательных организаций  Тверского императорского дворца в части обеспечения подвоза обучающихся на условиях софинансирования</t>
  </si>
  <si>
    <t xml:space="preserve">11301S0660  </t>
  </si>
  <si>
    <t>Проведение олимпиад, конкурсов, фестивалей, выставок для обучающихся муниципальных образовательных учреждений</t>
  </si>
  <si>
    <t>Мероприятие "Приобретение основных средств, не относящихся к объектам недвижимости муниципальным учреждением, осуществляющим деятельность в сфере поддержки субъектов малого и среднего предпринимательства и развития туризма"</t>
  </si>
  <si>
    <t>Мероприятие "Проведение общегородских мероприятий в целях содействия развитию предпринимательства и туризма»</t>
  </si>
  <si>
    <t>Приобретение муниципальными учреждениями оборудования и других основных средств на условиях софинансирования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</si>
  <si>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</si>
  <si>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</si>
  <si>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</si>
  <si>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2018 год и на плановый период 2019 и 2020 годов</t>
    </r>
  </si>
  <si>
    <t xml:space="preserve">11202S0480  </t>
  </si>
  <si>
    <t xml:space="preserve"> Адресная инвестиционная программа</t>
  </si>
  <si>
    <t xml:space="preserve">Наименование 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</si>
  <si>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</si>
  <si>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</si>
  <si>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</si>
  <si>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х</t>
  </si>
  <si>
    <t>1.1.</t>
  </si>
  <si>
    <t>1.1.1.</t>
  </si>
  <si>
    <t>Всего</t>
  </si>
  <si>
    <t xml:space="preserve">1.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</si>
  <si>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2018 год и на плановый период 2019 и 2020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</si>
  <si>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</si>
  <si>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</si>
  <si>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</si>
  <si>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</si>
  <si>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</si>
  <si>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</si>
  <si>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</si>
  <si>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</si>
  <si>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</si>
  <si>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</si>
  <si>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</si>
  <si>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</si>
  <si>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</si>
  <si>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</si>
  <si>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</si>
  <si>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</si>
  <si>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</si>
  <si>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</si>
  <si>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</si>
  <si>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</si>
  <si>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</si>
  <si>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</si>
  <si>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</si>
  <si>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</si>
  <si>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</si>
  <si>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</si>
  <si>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</si>
  <si>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</si>
  <si>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</si>
  <si>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</si>
  <si>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</si>
  <si>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</si>
  <si>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</si>
  <si>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</si>
  <si>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</si>
  <si>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</si>
  <si>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</si>
  <si>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</si>
  <si>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</si>
  <si>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</si>
  <si>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</si>
  <si>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</si>
  <si>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</si>
  <si>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</si>
  <si>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</si>
  <si>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</si>
  <si>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</si>
  <si>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</si>
  <si>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</si>
  <si>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</si>
  <si>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</si>
  <si>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</si>
  <si>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</si>
  <si>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</si>
  <si>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</si>
  <si>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</si>
  <si>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</si>
  <si>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</si>
  <si>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</si>
  <si>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</si>
  <si>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</si>
  <si>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</si>
  <si>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</si>
  <si>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</si>
  <si>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</si>
  <si>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</si>
  <si>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</si>
  <si>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</si>
  <si>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</si>
  <si>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</si>
  <si>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</si>
  <si>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</si>
  <si>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</si>
  <si>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</si>
  <si>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</si>
  <si>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</si>
  <si>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</si>
  <si>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</si>
  <si>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</si>
  <si>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</si>
  <si>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</si>
  <si>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</si>
  <si>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</si>
  <si>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</si>
  <si>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</si>
  <si>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</si>
  <si>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</si>
  <si>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</si>
  <si>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</si>
  <si>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</si>
  <si>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</si>
  <si>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</si>
  <si>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</si>
  <si>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</si>
  <si>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</si>
  <si>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</si>
  <si>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</si>
  <si>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</si>
  <si>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</si>
  <si>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</si>
  <si>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</si>
  <si>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</si>
  <si>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</si>
  <si>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</si>
  <si>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</si>
  <si>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</si>
  <si>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</si>
  <si>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</si>
  <si>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</si>
  <si>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</si>
  <si>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</si>
  <si>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</si>
  <si>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</si>
  <si>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</si>
  <si>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</si>
  <si>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</si>
  <si>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</si>
  <si>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</si>
  <si>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</si>
  <si>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</si>
  <si>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</si>
  <si>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</si>
  <si>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</si>
  <si>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</si>
  <si>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</si>
  <si>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</si>
  <si>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</si>
  <si>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</si>
  <si>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</si>
  <si>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</si>
  <si>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</si>
  <si>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</si>
  <si>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</si>
  <si>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</si>
  <si>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</si>
  <si>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</si>
  <si>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</si>
  <si>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</si>
  <si>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</si>
  <si>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</si>
  <si>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</si>
  <si>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</si>
  <si>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</si>
  <si>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</si>
  <si>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 xml:space="preserve">000 1 16 30030 01 0000 140
</t>
  </si>
  <si>
    <t>Прочие денежные взыскания (штрафы) за правонарушения в области дорожного движения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</si>
  <si>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</si>
  <si>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</si>
  <si>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</si>
  <si>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</si>
  <si>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</si>
  <si>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</si>
  <si>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</si>
  <si>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</si>
  <si>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</si>
  <si>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</si>
  <si>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</si>
  <si>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</si>
  <si>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</si>
  <si>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</si>
  <si>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</si>
  <si>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</si>
  <si>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</si>
  <si>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</si>
  <si>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000 2 02 30000 00 0000 151</t>
  </si>
  <si>
    <t>Субвенции бюджетам бюджетной системы Российской Федерации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</si>
  <si>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</si>
  <si>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</si>
  <si>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</si>
  <si>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</si>
  <si>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</si>
  <si>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</si>
  <si>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</si>
  <si>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</si>
  <si>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</si>
  <si>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</si>
  <si>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</si>
  <si>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</si>
  <si>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000 2 02 35930 00 0000 151</t>
  </si>
  <si>
    <t xml:space="preserve">Субвенции  бюджетам на  государственную регистрацию актов гражданского состояния </t>
  </si>
  <si>
    <t>000 2 02 35930 04 0000 151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</si>
  <si>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</si>
  <si>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000 2 02 39999 00 0000 151</t>
  </si>
  <si>
    <t>Прочие субвенции</t>
  </si>
  <si>
    <t>000 2 02 39999 04 0000 151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</si>
  <si>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</si>
  <si>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</si>
  <si>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</si>
  <si>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</si>
  <si>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</si>
  <si>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ДОХОДОВ</t>
  </si>
  <si>
    <t>Приложение 5</t>
  </si>
  <si>
    <t>Приложение 12</t>
  </si>
  <si>
    <t>Приложение 11</t>
  </si>
  <si>
    <r>
      <t xml:space="preserve">ПРОГРАММА
муниципальных </t>
    </r>
    <r>
      <rPr>
        <b/>
        <sz val="12"/>
        <color theme="1"/>
        <rFont val="Times New Roman"/>
        <family val="1"/>
      </rPr>
      <t>внутренних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заимствований муниципального образования город Торжок                        на 2018 год и на плановый период 2019 и 2020 годов  
</t>
    </r>
  </si>
  <si>
    <t>1.</t>
  </si>
  <si>
    <t>2. Погашение долговых обязательств:</t>
  </si>
  <si>
    <t xml:space="preserve">11106S0440  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</si>
  <si>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</si>
  <si>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</si>
  <si>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</si>
  <si>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</si>
  <si>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 xml:space="preserve">Предоставление платежей, взносов, безвозмездных
перечислений субъектам международного права
</t>
  </si>
  <si>
    <t>к решению Торжокской городской Думы</t>
  </si>
  <si>
    <t xml:space="preserve">от  20.12.2017  № 135     </t>
  </si>
  <si>
    <t>к   решению Торжокской городской Думы</t>
  </si>
  <si>
    <t>от 20.12.2017 № 135</t>
  </si>
  <si>
    <t>Приложение 6
к решению Торжокской городской Думы
от 20.12.2017  № 135</t>
  </si>
  <si>
    <t>Приложение 7
к решению Торжокской городской Думы
от 20.12.2017  № 135</t>
  </si>
  <si>
    <t>Приложение 8
к решению Торжокской городской Думы
от 20.12.2017  № 135</t>
  </si>
  <si>
    <t>Приложение 9
к решению Торжокской городской Думы
от 20.12.2017  № 135</t>
  </si>
  <si>
    <t>Приложение 10
к решению Торжокской городской Думы
от 20.12.2017  № 135</t>
  </si>
  <si>
    <t xml:space="preserve">Бюджетополу-чатель    </t>
  </si>
  <si>
    <t xml:space="preserve">к решению Торжокской городской Думы                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</si>
</sst>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52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5" fillId="0" borderId="0">
      <alignment vertical="top" wrapText="1"/>
      <protection/>
    </xf>
    <xf numFmtId="164" fontId="0" fillId="0" borderId="0" applyFont="0" applyFill="0" applyBorder="0" applyAlignment="0" applyProtection="0"/>
    <xf numFmtId="165" fontId="5" fillId="0" borderId="0">
      <alignment vertical="top" wrapText="1"/>
      <protection/>
    </xf>
    <xf numFmtId="0" fontId="7" fillId="0" borderId="0">
      <alignment horizontal="justify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 applyAlignment="1">
      <alignment wrapText="1"/>
    </xf>
    <xf numFmtId="0" fontId="4" fillId="0" borderId="0" xfId="34" applyFont="1" applyAlignment="1">
      <alignment horizontal="justify" vertical="top" wrapText="1"/>
      <protection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6" fillId="0" borderId="0" xfId="31" applyNumberFormat="1" applyFont="1" applyFill="1" applyAlignment="1">
      <alignment vertical="top" wrapText="1"/>
      <protection/>
    </xf>
    <xf numFmtId="0" fontId="10" fillId="0" borderId="2" xfId="31" applyNumberFormat="1" applyFont="1" applyFill="1" applyBorder="1" applyAlignment="1">
      <alignment horizontal="center" vertical="center" wrapText="1"/>
      <protection/>
    </xf>
    <xf numFmtId="0" fontId="10" fillId="0" borderId="2" xfId="31" applyNumberFormat="1" applyFont="1" applyFill="1" applyBorder="1" applyAlignment="1">
      <alignment horizontal="left" vertical="center" wrapText="1"/>
      <protection/>
    </xf>
    <xf numFmtId="168" fontId="10" fillId="0" borderId="2" xfId="31" applyNumberFormat="1" applyFont="1" applyFill="1" applyBorder="1" applyAlignment="1">
      <alignment horizontal="center" vertical="center" wrapText="1"/>
      <protection/>
    </xf>
    <xf numFmtId="168" fontId="6" fillId="0" borderId="2" xfId="31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31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 applyProtection="1">
      <alignment vertical="center" wrapText="1"/>
      <protection locked="0"/>
    </xf>
    <xf numFmtId="165" fontId="6" fillId="0" borderId="0" xfId="31" applyNumberFormat="1" applyFont="1" applyFill="1" applyAlignment="1">
      <alignment vertical="center" wrapText="1"/>
      <protection/>
    </xf>
    <xf numFmtId="49" fontId="6" fillId="0" borderId="2" xfId="31" applyNumberFormat="1" applyFont="1" applyFill="1" applyBorder="1" applyAlignment="1">
      <alignment horizontal="center" vertical="center" wrapText="1"/>
      <protection/>
    </xf>
    <xf numFmtId="0" fontId="10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NumberFormat="1" applyFont="1" applyFill="1" applyBorder="1" applyAlignment="1">
      <alignment vertical="center" wrapText="1"/>
      <protection/>
    </xf>
    <xf numFmtId="168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4" fillId="0" borderId="1" xfId="31" applyNumberFormat="1" applyFont="1" applyFill="1" applyBorder="1" applyAlignment="1">
      <alignment horizontal="center" vertical="center" wrapText="1"/>
      <protection/>
    </xf>
    <xf numFmtId="0" fontId="11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165" fontId="6" fillId="0" borderId="0" xfId="31" applyNumberFormat="1" applyFont="1" applyFill="1" applyAlignment="1">
      <alignment horizontal="center" vertical="center" wrapText="1"/>
      <protection/>
    </xf>
    <xf numFmtId="168" fontId="4" fillId="0" borderId="1" xfId="31" applyNumberFormat="1" applyFont="1" applyFill="1" applyBorder="1" applyAlignment="1">
      <alignment horizontal="center" vertical="center" wrapText="1"/>
      <protection/>
    </xf>
    <xf numFmtId="49" fontId="6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6" fillId="0" borderId="1" xfId="31" applyNumberFormat="1" applyFont="1" applyFill="1" applyBorder="1" applyAlignment="1">
      <alignment vertical="center" wrapText="1"/>
      <protection/>
    </xf>
    <xf numFmtId="0" fontId="6" fillId="0" borderId="2" xfId="31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6" fillId="0" borderId="0" xfId="31" applyNumberFormat="1" applyFont="1" applyFill="1" applyAlignment="1">
      <alignment horizontal="right" vertical="top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6" fillId="0" borderId="2" xfId="31" applyNumberFormat="1" applyFont="1" applyFill="1" applyBorder="1" applyAlignment="1">
      <alignment horizontal="center" vertical="center" wrapText="1"/>
      <protection/>
    </xf>
    <xf numFmtId="0" fontId="4" fillId="0" borderId="0" xfId="34" applyFont="1" applyAlignment="1">
      <alignment horizontal="right" vertical="top" wrapText="1"/>
      <protection/>
    </xf>
    <xf numFmtId="0" fontId="9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168" fontId="9" fillId="0" borderId="1" xfId="31" applyNumberFormat="1" applyFont="1" applyFill="1" applyBorder="1" applyAlignment="1">
      <alignment horizontal="center" vertical="center" wrapText="1"/>
      <protection/>
    </xf>
    <xf numFmtId="165" fontId="4" fillId="0" borderId="0" xfId="31" applyNumberFormat="1" applyFont="1" applyFill="1" applyAlignment="1">
      <alignment vertical="top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2" xfId="31" applyNumberFormat="1" applyFont="1" applyFill="1" applyBorder="1" applyAlignment="1">
      <alignment horizontal="left" vertical="center" wrapText="1"/>
      <protection/>
    </xf>
    <xf numFmtId="49" fontId="4" fillId="0" borderId="1" xfId="0" applyNumberFormat="1" applyFont="1" applyFill="1" applyBorder="1" applyAlignment="1">
      <alignment horizontal="justify" vertical="center" wrapText="1"/>
    </xf>
    <xf numFmtId="165" fontId="4" fillId="0" borderId="0" xfId="31" applyNumberFormat="1" applyFont="1" applyFill="1" applyAlignment="1">
      <alignment vertical="center" wrapText="1"/>
      <protection/>
    </xf>
    <xf numFmtId="165" fontId="4" fillId="0" borderId="0" xfId="31" applyNumberFormat="1" applyFont="1" applyFill="1" applyAlignment="1">
      <alignment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2" fontId="6" fillId="0" borderId="0" xfId="31" applyNumberFormat="1" applyFont="1" applyFill="1" applyAlignment="1">
      <alignment vertical="top" wrapText="1"/>
      <protection/>
    </xf>
    <xf numFmtId="165" fontId="6" fillId="0" borderId="0" xfId="33" applyNumberFormat="1" applyFont="1" applyFill="1" applyAlignment="1">
      <alignment vertical="center" wrapText="1"/>
      <protection/>
    </xf>
    <xf numFmtId="0" fontId="6" fillId="0" borderId="2" xfId="33" applyNumberFormat="1" applyFont="1" applyFill="1" applyBorder="1" applyAlignment="1">
      <alignment horizontal="center" vertical="center" wrapText="1"/>
      <protection/>
    </xf>
    <xf numFmtId="0" fontId="10" fillId="0" borderId="3" xfId="33" applyNumberFormat="1" applyFont="1" applyFill="1" applyBorder="1" applyAlignment="1">
      <alignment horizontal="center" vertical="center" wrapText="1"/>
      <protection/>
    </xf>
    <xf numFmtId="0" fontId="10" fillId="0" borderId="3" xfId="33" applyNumberFormat="1" applyFont="1" applyFill="1" applyBorder="1" applyAlignment="1">
      <alignment horizontal="left" vertical="center" wrapText="1"/>
      <protection/>
    </xf>
    <xf numFmtId="0" fontId="9" fillId="0" borderId="1" xfId="33" applyNumberFormat="1" applyFont="1" applyFill="1" applyBorder="1" applyAlignment="1">
      <alignment horizontal="center" vertical="center" wrapText="1"/>
      <protection/>
    </xf>
    <xf numFmtId="165" fontId="10" fillId="0" borderId="0" xfId="33" applyNumberFormat="1" applyFont="1" applyFill="1" applyAlignment="1">
      <alignment vertical="center" wrapText="1"/>
      <protection/>
    </xf>
    <xf numFmtId="167" fontId="6" fillId="0" borderId="2" xfId="33" applyNumberFormat="1" applyFont="1" applyFill="1" applyBorder="1" applyAlignment="1">
      <alignment horizontal="center" vertical="center" wrapText="1"/>
      <protection/>
    </xf>
    <xf numFmtId="167" fontId="10" fillId="0" borderId="3" xfId="33" applyNumberFormat="1" applyFont="1" applyFill="1" applyBorder="1" applyAlignment="1">
      <alignment horizontal="center" vertical="center" wrapText="1"/>
      <protection/>
    </xf>
    <xf numFmtId="167" fontId="10" fillId="0" borderId="1" xfId="33" applyNumberFormat="1" applyFont="1" applyFill="1" applyBorder="1" applyAlignment="1">
      <alignment horizontal="center" vertical="center" wrapText="1"/>
      <protection/>
    </xf>
    <xf numFmtId="167" fontId="6" fillId="0" borderId="1" xfId="33" applyNumberFormat="1" applyFont="1" applyFill="1" applyBorder="1" applyAlignment="1">
      <alignment horizontal="center" vertical="center" wrapText="1"/>
      <protection/>
    </xf>
    <xf numFmtId="167" fontId="6" fillId="0" borderId="0" xfId="33" applyNumberFormat="1" applyFont="1" applyFill="1" applyAlignment="1">
      <alignment vertical="center" wrapText="1"/>
      <protection/>
    </xf>
    <xf numFmtId="0" fontId="6" fillId="0" borderId="2" xfId="31" applyNumberFormat="1" applyFont="1" applyFill="1" applyBorder="1" applyAlignment="1">
      <alignment vertical="center" wrapText="1"/>
      <protection/>
    </xf>
    <xf numFmtId="0" fontId="4" fillId="0" borderId="0" xfId="43" applyFont="1" applyAlignment="1">
      <alignment horizontal="left"/>
      <protection/>
    </xf>
    <xf numFmtId="0" fontId="4" fillId="0" borderId="0" xfId="43" applyFont="1">
      <alignment/>
      <protection/>
    </xf>
    <xf numFmtId="0" fontId="4" fillId="0" borderId="0" xfId="43" applyFont="1" applyAlignment="1">
      <alignment horizontal="center"/>
      <protection/>
    </xf>
    <xf numFmtId="0" fontId="9" fillId="0" borderId="0" xfId="43" applyFont="1" applyAlignment="1">
      <alignment horizontal="center"/>
      <protection/>
    </xf>
    <xf numFmtId="0" fontId="4" fillId="0" borderId="0" xfId="43" applyFont="1" applyAlignment="1">
      <alignment vertical="center" wrapText="1"/>
      <protection/>
    </xf>
    <xf numFmtId="0" fontId="4" fillId="0" borderId="1" xfId="43" applyFont="1" applyBorder="1" applyAlignment="1">
      <alignment horizontal="center" vertical="center" wrapText="1"/>
      <protection/>
    </xf>
    <xf numFmtId="0" fontId="4" fillId="0" borderId="1" xfId="44" applyFont="1" applyBorder="1" applyAlignment="1">
      <alignment horizontal="left" vertical="center" wrapText="1"/>
      <protection/>
    </xf>
    <xf numFmtId="0" fontId="4" fillId="0" borderId="1" xfId="44" applyFont="1" applyBorder="1" applyAlignment="1">
      <alignment horizontal="center" vertical="center" wrapText="1"/>
      <protection/>
    </xf>
    <xf numFmtId="167" fontId="9" fillId="0" borderId="1" xfId="43" applyNumberFormat="1" applyFont="1" applyBorder="1" applyAlignment="1">
      <alignment horizontal="center" vertical="center" wrapText="1"/>
      <protection/>
    </xf>
    <xf numFmtId="167" fontId="4" fillId="0" borderId="1" xfId="43" applyNumberFormat="1" applyFont="1" applyBorder="1" applyAlignment="1">
      <alignment horizontal="center" vertical="center" wrapText="1"/>
      <protection/>
    </xf>
    <xf numFmtId="49" fontId="4" fillId="0" borderId="1" xfId="43" applyNumberFormat="1" applyFont="1" applyFill="1" applyBorder="1" applyAlignment="1">
      <alignment horizontal="center" vertical="center" wrapText="1"/>
      <protection/>
    </xf>
    <xf numFmtId="49" fontId="4" fillId="0" borderId="1" xfId="43" applyNumberFormat="1" applyFont="1" applyBorder="1" applyAlignment="1">
      <alignment horizontal="center" vertical="center" wrapText="1"/>
      <protection/>
    </xf>
    <xf numFmtId="167" fontId="4" fillId="0" borderId="1" xfId="43" applyNumberFormat="1" applyFont="1" applyFill="1" applyBorder="1" applyAlignment="1">
      <alignment horizontal="center" vertical="center" wrapText="1"/>
      <protection/>
    </xf>
    <xf numFmtId="0" fontId="4" fillId="0" borderId="1" xfId="43" applyFont="1" applyBorder="1" applyAlignment="1">
      <alignment horizontal="left" vertical="center" wrapText="1"/>
      <protection/>
    </xf>
    <xf numFmtId="0" fontId="4" fillId="0" borderId="0" xfId="43" applyFont="1" applyBorder="1" applyAlignment="1">
      <alignment horizontal="left" vertical="center" wrapText="1"/>
      <protection/>
    </xf>
    <xf numFmtId="0" fontId="4" fillId="0" borderId="0" xfId="43" applyFont="1" applyBorder="1" applyAlignment="1">
      <alignment horizontal="center" vertical="center" wrapText="1"/>
      <protection/>
    </xf>
    <xf numFmtId="167" fontId="4" fillId="0" borderId="0" xfId="43" applyNumberFormat="1" applyFont="1" applyFill="1" applyBorder="1" applyAlignment="1">
      <alignment horizontal="center" vertical="center" wrapText="1"/>
      <protection/>
    </xf>
    <xf numFmtId="167" fontId="9" fillId="0" borderId="0" xfId="43" applyNumberFormat="1" applyFont="1" applyBorder="1" applyAlignment="1">
      <alignment horizontal="center" vertical="center" wrapText="1"/>
      <protection/>
    </xf>
    <xf numFmtId="49" fontId="4" fillId="0" borderId="0" xfId="43" applyNumberFormat="1" applyFont="1" applyBorder="1" applyAlignment="1">
      <alignment horizontal="center" vertical="center" wrapText="1"/>
      <protection/>
    </xf>
    <xf numFmtId="164" fontId="4" fillId="0" borderId="0" xfId="32" applyFont="1" applyAlignment="1">
      <alignment vertical="top" wrapText="1"/>
    </xf>
    <xf numFmtId="0" fontId="4" fillId="0" borderId="0" xfId="34" applyFont="1" applyAlignment="1">
      <alignment vertical="top" wrapText="1"/>
      <protection/>
    </xf>
    <xf numFmtId="0" fontId="4" fillId="0" borderId="0" xfId="34" applyFont="1" applyAlignment="1">
      <alignment horizontal="left" vertical="top" wrapText="1" indent="1"/>
      <protection/>
    </xf>
    <xf numFmtId="0" fontId="4" fillId="0" borderId="0" xfId="34" applyFont="1" applyAlignment="1">
      <alignment vertical="top"/>
      <protection/>
    </xf>
    <xf numFmtId="0" fontId="4" fillId="0" borderId="0" xfId="34" applyFont="1" applyAlignment="1">
      <alignment horizontal="center" vertical="top" wrapText="1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1" xfId="34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wrapText="1"/>
    </xf>
    <xf numFmtId="0" fontId="4" fillId="0" borderId="1" xfId="34" applyFont="1" applyBorder="1" applyAlignment="1">
      <alignment horizontal="left" vertical="center" wrapText="1" indent="1"/>
      <protection/>
    </xf>
    <xf numFmtId="167" fontId="4" fillId="0" borderId="1" xfId="34" applyNumberFormat="1" applyFont="1" applyBorder="1" applyAlignment="1">
      <alignment horizontal="center" vertical="center" wrapText="1"/>
      <protection/>
    </xf>
    <xf numFmtId="0" fontId="9" fillId="0" borderId="1" xfId="34" applyFont="1" applyBorder="1" applyAlignment="1">
      <alignment horizontal="left" vertical="center" wrapText="1" indent="1"/>
      <protection/>
    </xf>
    <xf numFmtId="167" fontId="9" fillId="0" borderId="1" xfId="34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1" xfId="34" applyFont="1" applyFill="1" applyBorder="1" applyAlignment="1">
      <alignment horizontal="center" vertical="center" wrapText="1"/>
      <protection/>
    </xf>
    <xf numFmtId="0" fontId="4" fillId="0" borderId="1" xfId="34" applyFont="1" applyFill="1" applyBorder="1" applyAlignment="1">
      <alignment horizontal="left" vertical="center" wrapText="1" indent="1"/>
      <protection/>
    </xf>
    <xf numFmtId="167" fontId="4" fillId="0" borderId="1" xfId="34" applyNumberFormat="1" applyFont="1" applyFill="1" applyBorder="1" applyAlignment="1">
      <alignment horizontal="center" vertical="center" wrapText="1"/>
      <protection/>
    </xf>
    <xf numFmtId="0" fontId="4" fillId="0" borderId="1" xfId="34" applyFont="1" applyFill="1" applyBorder="1" applyAlignment="1">
      <alignment horizontal="left" vertical="top" wrapText="1"/>
      <protection/>
    </xf>
    <xf numFmtId="0" fontId="9" fillId="0" borderId="1" xfId="34" applyFont="1" applyFill="1" applyBorder="1" applyAlignment="1">
      <alignment horizontal="left" vertical="top" wrapText="1" indent="1"/>
      <protection/>
    </xf>
    <xf numFmtId="167" fontId="9" fillId="0" borderId="1" xfId="34" applyNumberFormat="1" applyFont="1" applyFill="1" applyBorder="1" applyAlignment="1">
      <alignment horizontal="center" vertical="top" wrapText="1"/>
      <protection/>
    </xf>
    <xf numFmtId="0" fontId="4" fillId="0" borderId="0" xfId="47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right" vertical="center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0" fontId="9" fillId="0" borderId="1" xfId="47" applyFont="1" applyFill="1" applyBorder="1" applyAlignment="1">
      <alignment horizontal="center" vertical="center"/>
      <protection/>
    </xf>
    <xf numFmtId="49" fontId="9" fillId="0" borderId="1" xfId="47" applyNumberFormat="1" applyFont="1" applyFill="1" applyBorder="1" applyAlignment="1">
      <alignment horizontal="center" vertical="center"/>
      <protection/>
    </xf>
    <xf numFmtId="0" fontId="9" fillId="0" borderId="1" xfId="47" applyFont="1" applyFill="1" applyBorder="1" applyAlignment="1">
      <alignment horizontal="justify" vertical="center" wrapText="1"/>
      <protection/>
    </xf>
    <xf numFmtId="168" fontId="9" fillId="0" borderId="1" xfId="47" applyNumberFormat="1" applyFont="1" applyFill="1" applyBorder="1" applyAlignment="1">
      <alignment horizontal="center" vertical="center"/>
      <protection/>
    </xf>
    <xf numFmtId="49" fontId="4" fillId="0" borderId="1" xfId="47" applyNumberFormat="1" applyFont="1" applyFill="1" applyBorder="1" applyAlignment="1">
      <alignment horizontal="center" vertical="center"/>
      <protection/>
    </xf>
    <xf numFmtId="0" fontId="4" fillId="0" borderId="1" xfId="47" applyFont="1" applyFill="1" applyBorder="1" applyAlignment="1">
      <alignment horizontal="justify" vertical="center" wrapText="1"/>
      <protection/>
    </xf>
    <xf numFmtId="168" fontId="4" fillId="0" borderId="1" xfId="47" applyNumberFormat="1" applyFont="1" applyFill="1" applyBorder="1" applyAlignment="1">
      <alignment horizontal="center" vertical="center"/>
      <protection/>
    </xf>
    <xf numFmtId="49" fontId="9" fillId="0" borderId="1" xfId="47" applyNumberFormat="1" applyFont="1" applyBorder="1" applyAlignment="1">
      <alignment horizontal="center" vertical="center"/>
      <protection/>
    </xf>
    <xf numFmtId="49" fontId="4" fillId="0" borderId="1" xfId="47" applyNumberFormat="1" applyFont="1" applyBorder="1" applyAlignment="1">
      <alignment horizontal="center" vertical="center"/>
      <protection/>
    </xf>
    <xf numFmtId="168" fontId="4" fillId="0" borderId="1" xfId="47" applyNumberFormat="1" applyFont="1" applyFill="1" applyBorder="1" applyAlignment="1">
      <alignment horizontal="center" vertical="center" wrapText="1"/>
      <protection/>
    </xf>
    <xf numFmtId="168" fontId="9" fillId="0" borderId="1" xfId="47" applyNumberFormat="1" applyFont="1" applyFill="1" applyBorder="1" applyAlignment="1">
      <alignment horizontal="center" vertical="center" wrapText="1"/>
      <protection/>
    </xf>
    <xf numFmtId="0" fontId="4" fillId="0" borderId="1" xfId="47" applyFont="1" applyBorder="1" applyAlignment="1">
      <alignment horizontal="center" vertical="center"/>
      <protection/>
    </xf>
    <xf numFmtId="0" fontId="9" fillId="0" borderId="1" xfId="47" applyFont="1" applyBorder="1" applyAlignment="1">
      <alignment horizontal="center" vertical="center"/>
      <protection/>
    </xf>
    <xf numFmtId="49" fontId="4" fillId="0" borderId="1" xfId="47" applyNumberFormat="1" applyFont="1" applyFill="1" applyBorder="1" applyAlignment="1">
      <alignment horizontal="center" vertical="center" wrapText="1"/>
      <protection/>
    </xf>
    <xf numFmtId="3" fontId="4" fillId="0" borderId="1" xfId="47" applyNumberFormat="1" applyFont="1" applyBorder="1" applyAlignment="1">
      <alignment horizontal="center" vertical="center" wrapText="1"/>
      <protection/>
    </xf>
    <xf numFmtId="3" fontId="9" fillId="0" borderId="1" xfId="47" applyNumberFormat="1" applyFont="1" applyBorder="1" applyAlignment="1">
      <alignment horizontal="center" vertical="center" wrapText="1"/>
      <protection/>
    </xf>
    <xf numFmtId="0" fontId="9" fillId="0" borderId="1" xfId="47" applyNumberFormat="1" applyFont="1" applyFill="1" applyBorder="1" applyAlignment="1" applyProtection="1">
      <alignment horizontal="center" vertical="center"/>
      <protection/>
    </xf>
    <xf numFmtId="0" fontId="9" fillId="0" borderId="1" xfId="47" applyNumberFormat="1" applyFont="1" applyFill="1" applyBorder="1" applyAlignment="1" applyProtection="1">
      <alignment horizontal="justify" vertical="center" wrapText="1"/>
      <protection/>
    </xf>
    <xf numFmtId="0" fontId="4" fillId="0" borderId="1" xfId="47" applyNumberFormat="1" applyFont="1" applyFill="1" applyBorder="1" applyAlignment="1" applyProtection="1">
      <alignment horizontal="justify" vertical="center" wrapText="1"/>
      <protection/>
    </xf>
    <xf numFmtId="0" fontId="4" fillId="0" borderId="1" xfId="47" applyNumberFormat="1" applyFont="1" applyFill="1" applyBorder="1" applyAlignment="1" applyProtection="1">
      <alignment horizontal="center" vertical="center"/>
      <protection/>
    </xf>
    <xf numFmtId="49" fontId="9" fillId="0" borderId="1" xfId="47" applyNumberFormat="1" applyFont="1" applyFill="1" applyBorder="1" applyAlignment="1">
      <alignment horizontal="left" vertical="center"/>
      <protection/>
    </xf>
    <xf numFmtId="0" fontId="9" fillId="0" borderId="1" xfId="47" applyFont="1" applyFill="1" applyBorder="1" applyAlignment="1">
      <alignment horizontal="left" vertical="center" wrapText="1"/>
      <protection/>
    </xf>
    <xf numFmtId="0" fontId="4" fillId="0" borderId="0" xfId="47" applyFont="1">
      <alignment/>
      <protection/>
    </xf>
    <xf numFmtId="0" fontId="4" fillId="0" borderId="0" xfId="47" applyFont="1" applyFill="1">
      <alignment/>
      <protection/>
    </xf>
    <xf numFmtId="49" fontId="4" fillId="0" borderId="0" xfId="47" applyNumberFormat="1" applyFont="1" applyFill="1" applyBorder="1" applyAlignment="1">
      <alignment horizontal="left" vertical="center"/>
      <protection/>
    </xf>
    <xf numFmtId="0" fontId="4" fillId="0" borderId="0" xfId="47" applyFont="1" applyAlignment="1">
      <alignment vertical="center"/>
      <protection/>
    </xf>
    <xf numFmtId="0" fontId="14" fillId="0" borderId="0" xfId="47" applyFont="1">
      <alignment/>
      <protection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7" fontId="4" fillId="0" borderId="1" xfId="33" applyNumberFormat="1" applyFont="1" applyFill="1" applyBorder="1" applyAlignment="1">
      <alignment horizontal="center" vertical="center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6" fillId="0" borderId="1" xfId="31" applyNumberFormat="1" applyFont="1" applyFill="1" applyBorder="1" applyAlignment="1">
      <alignment horizontal="left" vertical="center" wrapText="1"/>
      <protection/>
    </xf>
    <xf numFmtId="0" fontId="10" fillId="0" borderId="1" xfId="31" applyNumberFormat="1" applyFont="1" applyFill="1" applyBorder="1" applyAlignment="1">
      <alignment horizontal="left" vertical="center" wrapText="1"/>
      <protection/>
    </xf>
    <xf numFmtId="168" fontId="10" fillId="0" borderId="1" xfId="31" applyNumberFormat="1" applyFont="1" applyFill="1" applyBorder="1" applyAlignment="1">
      <alignment horizontal="center" vertical="center" wrapText="1"/>
      <protection/>
    </xf>
    <xf numFmtId="0" fontId="16" fillId="0" borderId="1" xfId="43" applyFont="1" applyBorder="1" applyAlignment="1">
      <alignment horizontal="center" vertical="center" wrapText="1"/>
      <protection/>
    </xf>
    <xf numFmtId="0" fontId="17" fillId="0" borderId="1" xfId="43" applyFont="1" applyBorder="1" applyAlignment="1">
      <alignment horizontal="center" vertical="center" wrapText="1"/>
      <protection/>
    </xf>
    <xf numFmtId="49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47" applyFont="1" applyFill="1" applyBorder="1" applyAlignment="1">
      <alignment horizontal="right" vertical="center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49" fontId="9" fillId="0" borderId="1" xfId="47" applyNumberFormat="1" applyFont="1" applyFill="1" applyBorder="1" applyAlignment="1">
      <alignment horizontal="center" vertical="center" wrapText="1"/>
      <protection/>
    </xf>
    <xf numFmtId="0" fontId="9" fillId="0" borderId="1" xfId="47" applyFont="1" applyFill="1" applyBorder="1" applyAlignment="1">
      <alignment horizontal="center" vertical="center" wrapText="1"/>
      <protection/>
    </xf>
    <xf numFmtId="0" fontId="6" fillId="0" borderId="3" xfId="31" applyNumberFormat="1" applyFont="1" applyFill="1" applyBorder="1" applyAlignment="1">
      <alignment horizontal="center" vertical="center" wrapText="1"/>
      <protection/>
    </xf>
    <xf numFmtId="0" fontId="6" fillId="0" borderId="10" xfId="31" applyNumberFormat="1" applyFont="1" applyFill="1" applyBorder="1" applyAlignment="1">
      <alignment horizontal="center" vertical="center" wrapText="1"/>
      <protection/>
    </xf>
    <xf numFmtId="0" fontId="6" fillId="0" borderId="11" xfId="31" applyNumberFormat="1" applyFont="1" applyFill="1" applyBorder="1" applyAlignment="1">
      <alignment horizontal="center" vertical="center" wrapText="1"/>
      <protection/>
    </xf>
    <xf numFmtId="0" fontId="6" fillId="0" borderId="0" xfId="31" applyNumberFormat="1" applyFont="1" applyFill="1" applyAlignment="1">
      <alignment horizontal="right" vertical="center" wrapText="1"/>
      <protection/>
    </xf>
    <xf numFmtId="0" fontId="10" fillId="0" borderId="12" xfId="31" applyNumberFormat="1" applyFont="1" applyFill="1" applyBorder="1" applyAlignment="1">
      <alignment horizontal="center" vertical="center" wrapText="1"/>
      <protection/>
    </xf>
    <xf numFmtId="0" fontId="6" fillId="0" borderId="13" xfId="31" applyNumberFormat="1" applyFont="1" applyFill="1" applyBorder="1" applyAlignment="1">
      <alignment horizontal="center" vertical="center" wrapText="1"/>
      <protection/>
    </xf>
    <xf numFmtId="0" fontId="6" fillId="0" borderId="14" xfId="31" applyNumberFormat="1" applyFont="1" applyFill="1" applyBorder="1" applyAlignment="1">
      <alignment horizontal="center" vertical="center" wrapText="1"/>
      <protection/>
    </xf>
    <xf numFmtId="0" fontId="6" fillId="0" borderId="15" xfId="31" applyNumberFormat="1" applyFont="1" applyFill="1" applyBorder="1" applyAlignment="1">
      <alignment horizontal="center" vertical="center" wrapText="1"/>
      <protection/>
    </xf>
    <xf numFmtId="0" fontId="6" fillId="0" borderId="0" xfId="31" applyNumberFormat="1" applyFont="1" applyFill="1" applyAlignment="1">
      <alignment horizontal="right" vertical="top" wrapText="1"/>
      <protection/>
    </xf>
    <xf numFmtId="0" fontId="10" fillId="0" borderId="0" xfId="31" applyNumberFormat="1" applyFont="1" applyFill="1" applyAlignment="1">
      <alignment horizontal="center" vertical="center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6" fillId="0" borderId="2" xfId="31" applyNumberFormat="1" applyFont="1" applyFill="1" applyBorder="1" applyAlignment="1">
      <alignment horizontal="center" vertical="center" wrapText="1"/>
      <protection/>
    </xf>
    <xf numFmtId="0" fontId="6" fillId="0" borderId="0" xfId="33" applyNumberFormat="1" applyFont="1" applyFill="1" applyAlignment="1">
      <alignment horizontal="right" vertical="center" wrapText="1"/>
      <protection/>
    </xf>
    <xf numFmtId="0" fontId="10" fillId="0" borderId="0" xfId="33" applyNumberFormat="1" applyFont="1" applyFill="1" applyAlignment="1">
      <alignment horizontal="center" vertical="center" wrapText="1"/>
      <protection/>
    </xf>
    <xf numFmtId="0" fontId="6" fillId="0" borderId="2" xfId="33" applyNumberFormat="1" applyFont="1" applyFill="1" applyBorder="1" applyAlignment="1">
      <alignment horizontal="center" vertical="center" wrapText="1"/>
      <protection/>
    </xf>
    <xf numFmtId="167" fontId="6" fillId="0" borderId="2" xfId="33" applyNumberFormat="1" applyFont="1" applyFill="1" applyBorder="1" applyAlignment="1">
      <alignment horizontal="center" vertical="center" wrapText="1"/>
      <protection/>
    </xf>
    <xf numFmtId="0" fontId="16" fillId="0" borderId="1" xfId="43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0" fontId="9" fillId="0" borderId="0" xfId="43" applyFont="1" applyAlignment="1">
      <alignment horizontal="center"/>
      <protection/>
    </xf>
    <xf numFmtId="0" fontId="4" fillId="0" borderId="1" xfId="43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top" wrapText="1"/>
    </xf>
    <xf numFmtId="0" fontId="4" fillId="0" borderId="8" xfId="34" applyFont="1" applyBorder="1" applyAlignment="1">
      <alignment horizontal="center" vertical="center" wrapText="1"/>
      <protection/>
    </xf>
    <xf numFmtId="0" fontId="4" fillId="0" borderId="4" xfId="34" applyFont="1" applyBorder="1" applyAlignment="1">
      <alignment horizontal="center" vertical="center" wrapText="1"/>
      <protection/>
    </xf>
    <xf numFmtId="0" fontId="4" fillId="0" borderId="1" xfId="34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right" vertical="top" wrapText="1"/>
      <protection/>
    </xf>
    <xf numFmtId="164" fontId="4" fillId="0" borderId="0" xfId="32" applyFont="1" applyAlignment="1">
      <alignment horizontal="right" vertical="top" wrapText="1"/>
    </xf>
    <xf numFmtId="0" fontId="9" fillId="0" borderId="0" xfId="34" applyFont="1" applyAlignment="1">
      <alignment horizontal="center" vertical="top" wrapText="1"/>
      <protection/>
    </xf>
    <xf numFmtId="0" fontId="13" fillId="0" borderId="0" xfId="34" applyFont="1" applyAlignment="1">
      <alignment horizontal="left" vertical="center" wrapText="1"/>
      <protection/>
    </xf>
    <xf numFmtId="0" fontId="4" fillId="0" borderId="0" xfId="34" applyFont="1" applyAlignment="1">
      <alignment horizontal="center" vertical="top" wrapText="1"/>
      <protection/>
    </xf>
    <xf numFmtId="0" fontId="4" fillId="0" borderId="0" xfId="34" applyFont="1" applyAlignment="1">
      <alignment horizontal="left" vertical="top" wrapText="1"/>
      <protection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Финансовый [0]" xfId="32"/>
    <cellStyle name="Обычный 11" xfId="33"/>
    <cellStyle name="Обычный_приложение_Программа госзаимствований 2003" xfId="34"/>
    <cellStyle name="Обычный 2 3" xfId="35"/>
    <cellStyle name="Обычный 2 4" xfId="36"/>
    <cellStyle name="Обычный 2 5" xfId="37"/>
    <cellStyle name="Обычный 2 6" xfId="38"/>
    <cellStyle name="Обычный 2 7" xfId="39"/>
    <cellStyle name="Обычный 4 2 2" xfId="40"/>
    <cellStyle name="Обычный 4 2 2 2" xfId="41"/>
    <cellStyle name="Обычный 2 8" xfId="42"/>
    <cellStyle name="Обычный 13 2" xfId="43"/>
    <cellStyle name="Обычный 4 2 3 2" xfId="44"/>
    <cellStyle name="Обычный 12" xfId="45"/>
    <cellStyle name="Обычный 13" xfId="46"/>
    <cellStyle name="Обычный 2 8 2" xfId="47"/>
    <cellStyle name="Обычный 2 8 3" xfId="48"/>
    <cellStyle name="Обычный 2 8 4" xfId="49"/>
    <cellStyle name="Обычный 2 8 5" xfId="50"/>
    <cellStyle name="Обычный 4 2 3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4" sqref="A4"/>
    </sheetView>
  </sheetViews>
  <sheetFormatPr defaultColWidth="9.125" defaultRowHeight="12.75"/>
  <cols>
    <col min="1" max="1" width="30.625" style="97" customWidth="1"/>
    <col min="2" max="2" width="66.25390625" style="97" customWidth="1"/>
    <col min="3" max="3" width="11.75390625" style="146" customWidth="1"/>
    <col min="4" max="5" width="11.75390625" style="97" customWidth="1"/>
    <col min="6" max="16384" width="9.125" style="97" customWidth="1"/>
  </cols>
  <sheetData>
    <row r="1" spans="1:5" ht="12.75">
      <c r="A1" s="162" t="s">
        <v>26</v>
      </c>
      <c r="B1" s="162"/>
      <c r="C1" s="162"/>
      <c r="D1" s="162"/>
      <c r="E1" s="162"/>
    </row>
    <row r="2" spans="1:5" ht="12.75">
      <c r="A2" s="162" t="s">
        <v>602</v>
      </c>
      <c r="B2" s="162"/>
      <c r="C2" s="162"/>
      <c r="D2" s="162"/>
      <c r="E2" s="162"/>
    </row>
    <row r="3" spans="1:5" ht="12.75">
      <c r="A3" s="162" t="s">
        <v>603</v>
      </c>
      <c r="B3" s="162"/>
      <c r="C3" s="162"/>
      <c r="D3" s="162"/>
      <c r="E3" s="162"/>
    </row>
    <row r="5" spans="1:5" ht="16.9" customHeight="1">
      <c r="A5" s="163" t="s">
        <v>27</v>
      </c>
      <c r="B5" s="163"/>
      <c r="C5" s="163"/>
      <c r="D5" s="163"/>
      <c r="E5" s="163"/>
    </row>
    <row r="6" spans="1:5" ht="16.9" customHeight="1">
      <c r="A6" s="163" t="s">
        <v>185</v>
      </c>
      <c r="B6" s="163"/>
      <c r="C6" s="163"/>
      <c r="D6" s="163"/>
      <c r="E6" s="163"/>
    </row>
    <row r="8" spans="1:5" ht="21" customHeight="1">
      <c r="A8" s="167" t="s">
        <v>129</v>
      </c>
      <c r="B8" s="170" t="s">
        <v>23</v>
      </c>
      <c r="C8" s="164" t="s">
        <v>127</v>
      </c>
      <c r="D8" s="165"/>
      <c r="E8" s="166"/>
    </row>
    <row r="9" spans="1:5" ht="18" customHeight="1">
      <c r="A9" s="168"/>
      <c r="B9" s="171"/>
      <c r="C9" s="173" t="s">
        <v>130</v>
      </c>
      <c r="D9" s="173" t="s">
        <v>138</v>
      </c>
      <c r="E9" s="173"/>
    </row>
    <row r="10" spans="1:5" ht="17.25" customHeight="1">
      <c r="A10" s="169"/>
      <c r="B10" s="172"/>
      <c r="C10" s="173"/>
      <c r="D10" s="134" t="s">
        <v>131</v>
      </c>
      <c r="E10" s="134" t="s">
        <v>186</v>
      </c>
    </row>
    <row r="11" spans="1:5" ht="12.75">
      <c r="A11" s="135" t="s">
        <v>5</v>
      </c>
      <c r="B11" s="136">
        <v>2</v>
      </c>
      <c r="C11" s="136">
        <v>3</v>
      </c>
      <c r="D11" s="91">
        <v>4</v>
      </c>
      <c r="E11" s="91">
        <v>5</v>
      </c>
    </row>
    <row r="12" spans="1:5" ht="31.5">
      <c r="A12" s="137" t="s">
        <v>132</v>
      </c>
      <c r="B12" s="138" t="s">
        <v>133</v>
      </c>
      <c r="C12" s="139">
        <f>C13</f>
        <v>-10000</v>
      </c>
      <c r="D12" s="139">
        <f aca="true" t="shared" si="0" ref="D12:E13">D13</f>
        <v>0</v>
      </c>
      <c r="E12" s="139">
        <f t="shared" si="0"/>
        <v>0</v>
      </c>
    </row>
    <row r="13" spans="1:5" ht="47.25">
      <c r="A13" s="140" t="s">
        <v>134</v>
      </c>
      <c r="B13" s="141" t="s">
        <v>135</v>
      </c>
      <c r="C13" s="142">
        <f>C14</f>
        <v>-10000</v>
      </c>
      <c r="D13" s="142">
        <f t="shared" si="0"/>
        <v>0</v>
      </c>
      <c r="E13" s="142">
        <f t="shared" si="0"/>
        <v>0</v>
      </c>
    </row>
    <row r="14" spans="1:5" ht="47.25">
      <c r="A14" s="140" t="s">
        <v>136</v>
      </c>
      <c r="B14" s="141" t="s">
        <v>137</v>
      </c>
      <c r="C14" s="143">
        <v>-10000</v>
      </c>
      <c r="D14" s="142">
        <v>0</v>
      </c>
      <c r="E14" s="142">
        <v>0</v>
      </c>
    </row>
    <row r="15" spans="1:5" ht="31.5">
      <c r="A15" s="137" t="s">
        <v>28</v>
      </c>
      <c r="B15" s="138" t="s">
        <v>106</v>
      </c>
      <c r="C15" s="139">
        <f>C16+C19</f>
        <v>4500</v>
      </c>
      <c r="D15" s="139">
        <f aca="true" t="shared" si="1" ref="D15:E15">D16+D19</f>
        <v>0</v>
      </c>
      <c r="E15" s="139">
        <f t="shared" si="1"/>
        <v>0</v>
      </c>
    </row>
    <row r="16" spans="1:5" ht="12.75">
      <c r="A16" s="140" t="s">
        <v>29</v>
      </c>
      <c r="B16" s="141" t="s">
        <v>30</v>
      </c>
      <c r="C16" s="142">
        <f aca="true" t="shared" si="2" ref="C16:E17">C17</f>
        <v>-642528.5</v>
      </c>
      <c r="D16" s="142">
        <f t="shared" si="2"/>
        <v>-626304.8</v>
      </c>
      <c r="E16" s="142">
        <f t="shared" si="2"/>
        <v>-616371.1</v>
      </c>
    </row>
    <row r="17" spans="1:5" ht="12.75">
      <c r="A17" s="140" t="s">
        <v>31</v>
      </c>
      <c r="B17" s="141" t="s">
        <v>32</v>
      </c>
      <c r="C17" s="142">
        <f t="shared" si="2"/>
        <v>-642528.5</v>
      </c>
      <c r="D17" s="142">
        <f t="shared" si="2"/>
        <v>-626304.8</v>
      </c>
      <c r="E17" s="142">
        <f t="shared" si="2"/>
        <v>-616371.1</v>
      </c>
    </row>
    <row r="18" spans="1:5" ht="31.5">
      <c r="A18" s="140" t="s">
        <v>33</v>
      </c>
      <c r="B18" s="141" t="s">
        <v>34</v>
      </c>
      <c r="C18" s="142">
        <v>-642528.5</v>
      </c>
      <c r="D18" s="134">
        <v>-626304.8</v>
      </c>
      <c r="E18" s="134">
        <v>-616371.1</v>
      </c>
    </row>
    <row r="19" spans="1:5" ht="12.75">
      <c r="A19" s="140" t="s">
        <v>35</v>
      </c>
      <c r="B19" s="141" t="s">
        <v>36</v>
      </c>
      <c r="C19" s="142">
        <f aca="true" t="shared" si="3" ref="C19:E20">C20</f>
        <v>647028.5</v>
      </c>
      <c r="D19" s="142">
        <f t="shared" si="3"/>
        <v>626304.8</v>
      </c>
      <c r="E19" s="142">
        <f t="shared" si="3"/>
        <v>616371.1</v>
      </c>
    </row>
    <row r="20" spans="1:5" ht="12.75">
      <c r="A20" s="140" t="s">
        <v>37</v>
      </c>
      <c r="B20" s="141" t="s">
        <v>38</v>
      </c>
      <c r="C20" s="142">
        <f t="shared" si="3"/>
        <v>647028.5</v>
      </c>
      <c r="D20" s="142">
        <f t="shared" si="3"/>
        <v>626304.8</v>
      </c>
      <c r="E20" s="142">
        <f t="shared" si="3"/>
        <v>616371.1</v>
      </c>
    </row>
    <row r="21" spans="1:5" ht="31.5">
      <c r="A21" s="140" t="s">
        <v>39</v>
      </c>
      <c r="B21" s="141" t="s">
        <v>40</v>
      </c>
      <c r="C21" s="142">
        <f>10000+637028.5</f>
        <v>647028.5</v>
      </c>
      <c r="D21" s="134">
        <v>626304.8</v>
      </c>
      <c r="E21" s="134">
        <v>616371.1</v>
      </c>
    </row>
    <row r="22" spans="1:5" ht="12.75">
      <c r="A22" s="161" t="s">
        <v>41</v>
      </c>
      <c r="B22" s="161"/>
      <c r="C22" s="139">
        <f>C15+C12</f>
        <v>-5500</v>
      </c>
      <c r="D22" s="139">
        <f aca="true" t="shared" si="4" ref="D22:E22">D15</f>
        <v>0</v>
      </c>
      <c r="E22" s="139">
        <f t="shared" si="4"/>
        <v>0</v>
      </c>
    </row>
    <row r="24" spans="1:2" ht="12.75">
      <c r="A24" s="144"/>
      <c r="B24" s="145"/>
    </row>
    <row r="25" ht="12.75">
      <c r="B25" s="37"/>
    </row>
  </sheetData>
  <mergeCells count="11">
    <mergeCell ref="A22:B22"/>
    <mergeCell ref="A1:E1"/>
    <mergeCell ref="A2:E2"/>
    <mergeCell ref="A3:E3"/>
    <mergeCell ref="A5:E5"/>
    <mergeCell ref="A6:E6"/>
    <mergeCell ref="C8:E8"/>
    <mergeCell ref="A8:A10"/>
    <mergeCell ref="B8:B10"/>
    <mergeCell ref="C9:C10"/>
    <mergeCell ref="D9:E9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zoomScale="75" zoomScaleNormal="75" workbookViewId="0" topLeftCell="A1">
      <selection activeCell="H13" sqref="H13"/>
    </sheetView>
  </sheetViews>
  <sheetFormatPr defaultColWidth="9.125" defaultRowHeight="12.75"/>
  <cols>
    <col min="1" max="1" width="31.75390625" style="129" bestFit="1" customWidth="1"/>
    <col min="2" max="2" width="58.75390625" style="132" customWidth="1"/>
    <col min="3" max="5" width="12.375" style="130" customWidth="1"/>
    <col min="6" max="8" width="9.25390625" style="133" bestFit="1" customWidth="1"/>
    <col min="9" max="16384" width="9.125" style="133" customWidth="1"/>
  </cols>
  <sheetData>
    <row r="1" spans="1:5" ht="12.75">
      <c r="A1" s="131"/>
      <c r="C1" s="104"/>
      <c r="D1" s="104"/>
      <c r="E1" s="105" t="s">
        <v>590</v>
      </c>
    </row>
    <row r="2" spans="1:5" ht="12.75">
      <c r="A2" s="174" t="s">
        <v>604</v>
      </c>
      <c r="B2" s="174"/>
      <c r="C2" s="174"/>
      <c r="D2" s="174"/>
      <c r="E2" s="174"/>
    </row>
    <row r="3" spans="2:5" ht="12.75">
      <c r="B3" s="174" t="s">
        <v>605</v>
      </c>
      <c r="C3" s="174"/>
      <c r="D3" s="174"/>
      <c r="E3" s="174"/>
    </row>
    <row r="4" spans="1:2" ht="12.75">
      <c r="A4" s="131"/>
      <c r="B4" s="104"/>
    </row>
    <row r="5" spans="1:5" ht="66" customHeight="1">
      <c r="A5" s="175" t="s">
        <v>398</v>
      </c>
      <c r="B5" s="175"/>
      <c r="C5" s="175"/>
      <c r="D5" s="175"/>
      <c r="E5" s="175"/>
    </row>
    <row r="6" spans="1:2" ht="12.75">
      <c r="A6" s="106"/>
      <c r="B6" s="106"/>
    </row>
    <row r="7" spans="1:5" ht="12.75">
      <c r="A7" s="176" t="s">
        <v>399</v>
      </c>
      <c r="B7" s="177" t="s">
        <v>400</v>
      </c>
      <c r="C7" s="177" t="s">
        <v>401</v>
      </c>
      <c r="D7" s="177"/>
      <c r="E7" s="177"/>
    </row>
    <row r="8" spans="1:5" ht="12.75">
      <c r="A8" s="176"/>
      <c r="B8" s="177"/>
      <c r="C8" s="107" t="s">
        <v>130</v>
      </c>
      <c r="D8" s="107" t="s">
        <v>131</v>
      </c>
      <c r="E8" s="107" t="s">
        <v>186</v>
      </c>
    </row>
    <row r="9" spans="1:5" ht="12.75">
      <c r="A9" s="108" t="s">
        <v>402</v>
      </c>
      <c r="B9" s="109" t="s">
        <v>403</v>
      </c>
      <c r="C9" s="110">
        <f>C10+C20+C25+C33+C38+C52+C61+C68+C57+C15</f>
        <v>348696.4</v>
      </c>
      <c r="D9" s="110">
        <f>D10+D20+D25+D33+D38+D52+D61+D68+D57+D15</f>
        <v>336476.19999999995</v>
      </c>
      <c r="E9" s="110">
        <f>E10+E20+E25+E33+E38+E52+E61+E68+E57+E15</f>
        <v>325482.19999999995</v>
      </c>
    </row>
    <row r="10" spans="1:5" ht="12.75">
      <c r="A10" s="108" t="s">
        <v>404</v>
      </c>
      <c r="B10" s="109" t="s">
        <v>405</v>
      </c>
      <c r="C10" s="110">
        <f aca="true" t="shared" si="0" ref="C10:D10">C11</f>
        <v>194122.7</v>
      </c>
      <c r="D10" s="110">
        <f t="shared" si="0"/>
        <v>178419.8</v>
      </c>
      <c r="E10" s="110">
        <f>E11</f>
        <v>161038.09999999998</v>
      </c>
    </row>
    <row r="11" spans="1:5" ht="12.75">
      <c r="A11" s="108" t="s">
        <v>406</v>
      </c>
      <c r="B11" s="109" t="s">
        <v>407</v>
      </c>
      <c r="C11" s="110">
        <f aca="true" t="shared" si="1" ref="C11:D11">C12+C13+C14</f>
        <v>194122.7</v>
      </c>
      <c r="D11" s="110">
        <f t="shared" si="1"/>
        <v>178419.8</v>
      </c>
      <c r="E11" s="110">
        <f>E12+E13+E14</f>
        <v>161038.09999999998</v>
      </c>
    </row>
    <row r="12" spans="1:5" ht="78.75">
      <c r="A12" s="111" t="s">
        <v>408</v>
      </c>
      <c r="B12" s="112" t="s">
        <v>409</v>
      </c>
      <c r="C12" s="113">
        <v>192269.2</v>
      </c>
      <c r="D12" s="113">
        <v>176716.1</v>
      </c>
      <c r="E12" s="113">
        <v>159500.4</v>
      </c>
    </row>
    <row r="13" spans="1:5" ht="126">
      <c r="A13" s="111" t="s">
        <v>410</v>
      </c>
      <c r="B13" s="112" t="s">
        <v>411</v>
      </c>
      <c r="C13" s="113">
        <v>827.2</v>
      </c>
      <c r="D13" s="113">
        <v>760.3</v>
      </c>
      <c r="E13" s="113">
        <v>686.3</v>
      </c>
    </row>
    <row r="14" spans="1:5" ht="47.25">
      <c r="A14" s="111" t="s">
        <v>412</v>
      </c>
      <c r="B14" s="112" t="s">
        <v>413</v>
      </c>
      <c r="C14" s="113">
        <v>1026.3</v>
      </c>
      <c r="D14" s="113">
        <v>943.4</v>
      </c>
      <c r="E14" s="113">
        <v>851.4</v>
      </c>
    </row>
    <row r="15" spans="1:5" ht="47.25">
      <c r="A15" s="108" t="s">
        <v>414</v>
      </c>
      <c r="B15" s="109" t="s">
        <v>415</v>
      </c>
      <c r="C15" s="110">
        <f aca="true" t="shared" si="2" ref="C15:D15">C16</f>
        <v>2520.1</v>
      </c>
      <c r="D15" s="110">
        <f t="shared" si="2"/>
        <v>2818.5</v>
      </c>
      <c r="E15" s="110">
        <f>E16</f>
        <v>3121.3999999999996</v>
      </c>
    </row>
    <row r="16" spans="1:5" ht="31.5">
      <c r="A16" s="108" t="s">
        <v>416</v>
      </c>
      <c r="B16" s="109" t="s">
        <v>417</v>
      </c>
      <c r="C16" s="110">
        <f aca="true" t="shared" si="3" ref="C16:D16">C17+C18+C19</f>
        <v>2520.1</v>
      </c>
      <c r="D16" s="110">
        <f t="shared" si="3"/>
        <v>2818.5</v>
      </c>
      <c r="E16" s="110">
        <f>E17+E18+E19</f>
        <v>3121.3999999999996</v>
      </c>
    </row>
    <row r="17" spans="1:5" ht="94.5">
      <c r="A17" s="111" t="s">
        <v>418</v>
      </c>
      <c r="B17" s="112" t="s">
        <v>419</v>
      </c>
      <c r="C17" s="113">
        <v>789</v>
      </c>
      <c r="D17" s="113">
        <v>824.6</v>
      </c>
      <c r="E17" s="113">
        <v>920.5</v>
      </c>
    </row>
    <row r="18" spans="1:5" ht="99" customHeight="1">
      <c r="A18" s="111" t="s">
        <v>420</v>
      </c>
      <c r="B18" s="112" t="s">
        <v>421</v>
      </c>
      <c r="C18" s="113">
        <v>6.9</v>
      </c>
      <c r="D18" s="113">
        <v>6.7</v>
      </c>
      <c r="E18" s="113">
        <v>7.3</v>
      </c>
    </row>
    <row r="19" spans="1:5" ht="94.5">
      <c r="A19" s="111" t="s">
        <v>422</v>
      </c>
      <c r="B19" s="112" t="s">
        <v>423</v>
      </c>
      <c r="C19" s="113">
        <v>1724.2</v>
      </c>
      <c r="D19" s="113">
        <v>1987.2</v>
      </c>
      <c r="E19" s="113">
        <v>2193.6</v>
      </c>
    </row>
    <row r="20" spans="1:5" ht="12.75">
      <c r="A20" s="108" t="s">
        <v>424</v>
      </c>
      <c r="B20" s="109" t="s">
        <v>425</v>
      </c>
      <c r="C20" s="110">
        <f aca="true" t="shared" si="4" ref="C20:E20">C21+C23</f>
        <v>35468</v>
      </c>
      <c r="D20" s="110">
        <f t="shared" si="4"/>
        <v>36887</v>
      </c>
      <c r="E20" s="110">
        <f t="shared" si="4"/>
        <v>38363</v>
      </c>
    </row>
    <row r="21" spans="1:5" ht="31.5">
      <c r="A21" s="108" t="s">
        <v>426</v>
      </c>
      <c r="B21" s="109" t="s">
        <v>427</v>
      </c>
      <c r="C21" s="110">
        <f aca="true" t="shared" si="5" ref="C21:D21">C22</f>
        <v>28172</v>
      </c>
      <c r="D21" s="110">
        <f t="shared" si="5"/>
        <v>29299</v>
      </c>
      <c r="E21" s="110">
        <f>E22</f>
        <v>30471</v>
      </c>
    </row>
    <row r="22" spans="1:5" ht="31.5">
      <c r="A22" s="111" t="s">
        <v>428</v>
      </c>
      <c r="B22" s="112" t="s">
        <v>427</v>
      </c>
      <c r="C22" s="113">
        <v>28172</v>
      </c>
      <c r="D22" s="113">
        <v>29299</v>
      </c>
      <c r="E22" s="113">
        <v>30471</v>
      </c>
    </row>
    <row r="23" spans="1:5" ht="31.5">
      <c r="A23" s="114" t="s">
        <v>429</v>
      </c>
      <c r="B23" s="109" t="s">
        <v>430</v>
      </c>
      <c r="C23" s="110">
        <f aca="true" t="shared" si="6" ref="C23:D23">C24</f>
        <v>7296</v>
      </c>
      <c r="D23" s="110">
        <f t="shared" si="6"/>
        <v>7588</v>
      </c>
      <c r="E23" s="110">
        <f>E24</f>
        <v>7892</v>
      </c>
    </row>
    <row r="24" spans="1:5" ht="47.25">
      <c r="A24" s="115" t="s">
        <v>431</v>
      </c>
      <c r="B24" s="112" t="s">
        <v>432</v>
      </c>
      <c r="C24" s="113">
        <v>7296</v>
      </c>
      <c r="D24" s="113">
        <v>7588</v>
      </c>
      <c r="E24" s="113">
        <v>7892</v>
      </c>
    </row>
    <row r="25" spans="1:5" ht="12.75">
      <c r="A25" s="108" t="s">
        <v>433</v>
      </c>
      <c r="B25" s="109" t="s">
        <v>434</v>
      </c>
      <c r="C25" s="110">
        <f aca="true" t="shared" si="7" ref="C25:D25">C26+C28</f>
        <v>65388</v>
      </c>
      <c r="D25" s="110">
        <f t="shared" si="7"/>
        <v>71283</v>
      </c>
      <c r="E25" s="110">
        <f>E26+E28</f>
        <v>77669</v>
      </c>
    </row>
    <row r="26" spans="1:5" ht="12.75">
      <c r="A26" s="108" t="s">
        <v>435</v>
      </c>
      <c r="B26" s="109" t="s">
        <v>436</v>
      </c>
      <c r="C26" s="110">
        <f aca="true" t="shared" si="8" ref="C26:D26">C27</f>
        <v>19650</v>
      </c>
      <c r="D26" s="110">
        <f t="shared" si="8"/>
        <v>25545</v>
      </c>
      <c r="E26" s="110">
        <f>E27</f>
        <v>31931</v>
      </c>
    </row>
    <row r="27" spans="1:5" ht="47.25">
      <c r="A27" s="111" t="s">
        <v>437</v>
      </c>
      <c r="B27" s="112" t="s">
        <v>438</v>
      </c>
      <c r="C27" s="116">
        <v>19650</v>
      </c>
      <c r="D27" s="116">
        <v>25545</v>
      </c>
      <c r="E27" s="116">
        <v>31931</v>
      </c>
    </row>
    <row r="28" spans="1:5" ht="12.75">
      <c r="A28" s="108" t="s">
        <v>439</v>
      </c>
      <c r="B28" s="109" t="s">
        <v>440</v>
      </c>
      <c r="C28" s="110">
        <f aca="true" t="shared" si="9" ref="C28:D28">C29+C31</f>
        <v>45738</v>
      </c>
      <c r="D28" s="110">
        <f t="shared" si="9"/>
        <v>45738</v>
      </c>
      <c r="E28" s="110">
        <f>E29+E31</f>
        <v>45738</v>
      </c>
    </row>
    <row r="29" spans="1:5" ht="12.75">
      <c r="A29" s="111" t="s">
        <v>441</v>
      </c>
      <c r="B29" s="112" t="s">
        <v>442</v>
      </c>
      <c r="C29" s="113">
        <f aca="true" t="shared" si="10" ref="C29:D29">C30</f>
        <v>35350</v>
      </c>
      <c r="D29" s="113">
        <f t="shared" si="10"/>
        <v>35350</v>
      </c>
      <c r="E29" s="113">
        <f>E30</f>
        <v>35350</v>
      </c>
    </row>
    <row r="30" spans="1:5" ht="31.5">
      <c r="A30" s="111" t="s">
        <v>443</v>
      </c>
      <c r="B30" s="112" t="s">
        <v>444</v>
      </c>
      <c r="C30" s="116">
        <v>35350</v>
      </c>
      <c r="D30" s="116">
        <v>35350</v>
      </c>
      <c r="E30" s="116">
        <v>35350</v>
      </c>
    </row>
    <row r="31" spans="1:5" ht="12.75">
      <c r="A31" s="111" t="s">
        <v>445</v>
      </c>
      <c r="B31" s="112" t="s">
        <v>446</v>
      </c>
      <c r="C31" s="113">
        <f aca="true" t="shared" si="11" ref="C31:D31">C32</f>
        <v>10388</v>
      </c>
      <c r="D31" s="113">
        <f t="shared" si="11"/>
        <v>10388</v>
      </c>
      <c r="E31" s="113">
        <f>E32</f>
        <v>10388</v>
      </c>
    </row>
    <row r="32" spans="1:5" ht="34.9" customHeight="1">
      <c r="A32" s="111" t="s">
        <v>447</v>
      </c>
      <c r="B32" s="112" t="s">
        <v>448</v>
      </c>
      <c r="C32" s="116">
        <v>10388</v>
      </c>
      <c r="D32" s="116">
        <v>10388</v>
      </c>
      <c r="E32" s="116">
        <v>10388</v>
      </c>
    </row>
    <row r="33" spans="1:5" ht="12.75">
      <c r="A33" s="108" t="s">
        <v>449</v>
      </c>
      <c r="B33" s="109" t="s">
        <v>450</v>
      </c>
      <c r="C33" s="110">
        <f aca="true" t="shared" si="12" ref="C33:D33">C34+C36</f>
        <v>2811</v>
      </c>
      <c r="D33" s="110">
        <f t="shared" si="12"/>
        <v>2811</v>
      </c>
      <c r="E33" s="110">
        <f>E34+E36</f>
        <v>2811</v>
      </c>
    </row>
    <row r="34" spans="1:5" ht="34.9" customHeight="1">
      <c r="A34" s="108" t="s">
        <v>451</v>
      </c>
      <c r="B34" s="109" t="s">
        <v>452</v>
      </c>
      <c r="C34" s="110">
        <f aca="true" t="shared" si="13" ref="C34:D34">C35</f>
        <v>2786</v>
      </c>
      <c r="D34" s="110">
        <f t="shared" si="13"/>
        <v>2786</v>
      </c>
      <c r="E34" s="110">
        <f>E35</f>
        <v>2786</v>
      </c>
    </row>
    <row r="35" spans="1:5" ht="47.25">
      <c r="A35" s="111" t="s">
        <v>453</v>
      </c>
      <c r="B35" s="112" t="s">
        <v>454</v>
      </c>
      <c r="C35" s="116">
        <v>2786</v>
      </c>
      <c r="D35" s="116">
        <v>2786</v>
      </c>
      <c r="E35" s="116">
        <v>2786</v>
      </c>
    </row>
    <row r="36" spans="1:5" ht="47.25">
      <c r="A36" s="108" t="s">
        <v>455</v>
      </c>
      <c r="B36" s="109" t="s">
        <v>456</v>
      </c>
      <c r="C36" s="117">
        <f aca="true" t="shared" si="14" ref="C36:E36">C37</f>
        <v>25</v>
      </c>
      <c r="D36" s="117">
        <f t="shared" si="14"/>
        <v>25</v>
      </c>
      <c r="E36" s="117">
        <f t="shared" si="14"/>
        <v>25</v>
      </c>
    </row>
    <row r="37" spans="1:5" ht="31.5">
      <c r="A37" s="111" t="s">
        <v>457</v>
      </c>
      <c r="B37" s="112" t="s">
        <v>458</v>
      </c>
      <c r="C37" s="116">
        <v>25</v>
      </c>
      <c r="D37" s="116">
        <v>25</v>
      </c>
      <c r="E37" s="116">
        <v>25</v>
      </c>
    </row>
    <row r="38" spans="1:5" ht="47.25">
      <c r="A38" s="108" t="s">
        <v>459</v>
      </c>
      <c r="B38" s="109" t="s">
        <v>460</v>
      </c>
      <c r="C38" s="110">
        <f aca="true" t="shared" si="15" ref="C38:D38">C39+C46+C49</f>
        <v>33829.2</v>
      </c>
      <c r="D38" s="110">
        <f t="shared" si="15"/>
        <v>33045.299999999996</v>
      </c>
      <c r="E38" s="110">
        <f>E39+E46+E49</f>
        <v>32246.3</v>
      </c>
    </row>
    <row r="39" spans="1:5" ht="110.25">
      <c r="A39" s="108" t="s">
        <v>461</v>
      </c>
      <c r="B39" s="109" t="s">
        <v>462</v>
      </c>
      <c r="C39" s="110">
        <f aca="true" t="shared" si="16" ref="C39:D39">C40+C42+C44</f>
        <v>31460.4</v>
      </c>
      <c r="D39" s="110">
        <f t="shared" si="16"/>
        <v>30676.5</v>
      </c>
      <c r="E39" s="110">
        <f>E40+E42+E44</f>
        <v>30134.4</v>
      </c>
    </row>
    <row r="40" spans="1:5" ht="78.75">
      <c r="A40" s="111" t="s">
        <v>463</v>
      </c>
      <c r="B40" s="112" t="s">
        <v>464</v>
      </c>
      <c r="C40" s="113">
        <f aca="true" t="shared" si="17" ref="C40:D40">C41</f>
        <v>14527.4</v>
      </c>
      <c r="D40" s="113">
        <f t="shared" si="17"/>
        <v>13743.5</v>
      </c>
      <c r="E40" s="113">
        <f>E41</f>
        <v>13201.4</v>
      </c>
    </row>
    <row r="41" spans="1:5" ht="94.5">
      <c r="A41" s="111" t="s">
        <v>465</v>
      </c>
      <c r="B41" s="112" t="s">
        <v>466</v>
      </c>
      <c r="C41" s="113">
        <v>14527.4</v>
      </c>
      <c r="D41" s="113">
        <v>13743.5</v>
      </c>
      <c r="E41" s="113">
        <v>13201.4</v>
      </c>
    </row>
    <row r="42" spans="1:5" ht="94.5">
      <c r="A42" s="111" t="s">
        <v>467</v>
      </c>
      <c r="B42" s="112" t="s">
        <v>468</v>
      </c>
      <c r="C42" s="116">
        <f aca="true" t="shared" si="18" ref="C42:E42">C43</f>
        <v>2022.4</v>
      </c>
      <c r="D42" s="116">
        <f t="shared" si="18"/>
        <v>2022.4</v>
      </c>
      <c r="E42" s="116">
        <f t="shared" si="18"/>
        <v>2022.4</v>
      </c>
    </row>
    <row r="43" spans="1:5" ht="78.75">
      <c r="A43" s="111" t="s">
        <v>469</v>
      </c>
      <c r="B43" s="112" t="s">
        <v>470</v>
      </c>
      <c r="C43" s="116">
        <v>2022.4</v>
      </c>
      <c r="D43" s="116">
        <v>2022.4</v>
      </c>
      <c r="E43" s="116">
        <v>2022.4</v>
      </c>
    </row>
    <row r="44" spans="1:5" ht="47.25">
      <c r="A44" s="111" t="s">
        <v>471</v>
      </c>
      <c r="B44" s="112" t="s">
        <v>472</v>
      </c>
      <c r="C44" s="113">
        <f aca="true" t="shared" si="19" ref="C44:D44">C45</f>
        <v>14910.6</v>
      </c>
      <c r="D44" s="113">
        <f t="shared" si="19"/>
        <v>14910.6</v>
      </c>
      <c r="E44" s="113">
        <f>E45</f>
        <v>14910.6</v>
      </c>
    </row>
    <row r="45" spans="1:5" ht="34.9" customHeight="1">
      <c r="A45" s="111" t="s">
        <v>473</v>
      </c>
      <c r="B45" s="112" t="s">
        <v>474</v>
      </c>
      <c r="C45" s="113">
        <v>14910.6</v>
      </c>
      <c r="D45" s="113">
        <v>14910.6</v>
      </c>
      <c r="E45" s="113">
        <v>14910.6</v>
      </c>
    </row>
    <row r="46" spans="1:5" ht="31.5">
      <c r="A46" s="108" t="s">
        <v>475</v>
      </c>
      <c r="B46" s="109" t="s">
        <v>476</v>
      </c>
      <c r="C46" s="110">
        <f aca="true" t="shared" si="20" ref="C46:D47">C47</f>
        <v>1341.1</v>
      </c>
      <c r="D46" s="110">
        <f t="shared" si="20"/>
        <v>1341.1</v>
      </c>
      <c r="E46" s="110">
        <f>E47</f>
        <v>1341.1</v>
      </c>
    </row>
    <row r="47" spans="1:5" ht="63">
      <c r="A47" s="111" t="s">
        <v>477</v>
      </c>
      <c r="B47" s="112" t="s">
        <v>478</v>
      </c>
      <c r="C47" s="113">
        <f t="shared" si="20"/>
        <v>1341.1</v>
      </c>
      <c r="D47" s="113">
        <f t="shared" si="20"/>
        <v>1341.1</v>
      </c>
      <c r="E47" s="113">
        <f>E48</f>
        <v>1341.1</v>
      </c>
    </row>
    <row r="48" spans="1:5" ht="63">
      <c r="A48" s="111" t="s">
        <v>479</v>
      </c>
      <c r="B48" s="112" t="s">
        <v>480</v>
      </c>
      <c r="C48" s="113">
        <v>1341.1</v>
      </c>
      <c r="D48" s="113">
        <v>1341.1</v>
      </c>
      <c r="E48" s="113">
        <v>1341.1</v>
      </c>
    </row>
    <row r="49" spans="1:5" ht="94.5">
      <c r="A49" s="108" t="s">
        <v>481</v>
      </c>
      <c r="B49" s="109" t="s">
        <v>482</v>
      </c>
      <c r="C49" s="110">
        <f aca="true" t="shared" si="21" ref="C49:D50">C50</f>
        <v>1027.7</v>
      </c>
      <c r="D49" s="110">
        <f t="shared" si="21"/>
        <v>1027.7</v>
      </c>
      <c r="E49" s="110">
        <f>E50</f>
        <v>770.8</v>
      </c>
    </row>
    <row r="50" spans="1:5" ht="94.5">
      <c r="A50" s="111" t="s">
        <v>483</v>
      </c>
      <c r="B50" s="112" t="s">
        <v>484</v>
      </c>
      <c r="C50" s="113">
        <f t="shared" si="21"/>
        <v>1027.7</v>
      </c>
      <c r="D50" s="113">
        <f t="shared" si="21"/>
        <v>1027.7</v>
      </c>
      <c r="E50" s="113">
        <f>E51</f>
        <v>770.8</v>
      </c>
    </row>
    <row r="51" spans="1:5" ht="86.45" customHeight="1">
      <c r="A51" s="111" t="s">
        <v>485</v>
      </c>
      <c r="B51" s="112" t="s">
        <v>486</v>
      </c>
      <c r="C51" s="113">
        <v>1027.7</v>
      </c>
      <c r="D51" s="113">
        <v>1027.7</v>
      </c>
      <c r="E51" s="113">
        <v>770.8</v>
      </c>
    </row>
    <row r="52" spans="1:5" ht="31.5">
      <c r="A52" s="108" t="s">
        <v>487</v>
      </c>
      <c r="B52" s="109" t="s">
        <v>488</v>
      </c>
      <c r="C52" s="110">
        <f aca="true" t="shared" si="22" ref="C52:D52">C53</f>
        <v>1398.7</v>
      </c>
      <c r="D52" s="110">
        <f t="shared" si="22"/>
        <v>1454.6</v>
      </c>
      <c r="E52" s="110">
        <f>E53</f>
        <v>1512.8</v>
      </c>
    </row>
    <row r="53" spans="1:5" ht="21.6" customHeight="1">
      <c r="A53" s="108" t="s">
        <v>489</v>
      </c>
      <c r="B53" s="109" t="s">
        <v>490</v>
      </c>
      <c r="C53" s="110">
        <f>SUM(C54:C56)</f>
        <v>1398.7</v>
      </c>
      <c r="D53" s="110">
        <f>SUM(D54:D56)</f>
        <v>1454.6</v>
      </c>
      <c r="E53" s="110">
        <f>SUM(E54:E56)</f>
        <v>1512.8</v>
      </c>
    </row>
    <row r="54" spans="1:5" ht="31.5">
      <c r="A54" s="118" t="s">
        <v>491</v>
      </c>
      <c r="B54" s="112" t="s">
        <v>492</v>
      </c>
      <c r="C54" s="113">
        <v>594.4</v>
      </c>
      <c r="D54" s="113">
        <v>618.1</v>
      </c>
      <c r="E54" s="113">
        <v>642.8</v>
      </c>
    </row>
    <row r="55" spans="1:5" ht="31.5">
      <c r="A55" s="118" t="s">
        <v>493</v>
      </c>
      <c r="B55" s="112" t="s">
        <v>494</v>
      </c>
      <c r="C55" s="113">
        <v>637</v>
      </c>
      <c r="D55" s="113">
        <v>662.5</v>
      </c>
      <c r="E55" s="113">
        <v>689</v>
      </c>
    </row>
    <row r="56" spans="1:5" ht="31.5">
      <c r="A56" s="118" t="s">
        <v>495</v>
      </c>
      <c r="B56" s="112" t="s">
        <v>496</v>
      </c>
      <c r="C56" s="113">
        <v>167.3</v>
      </c>
      <c r="D56" s="113">
        <v>174</v>
      </c>
      <c r="E56" s="113">
        <v>181</v>
      </c>
    </row>
    <row r="57" spans="1:5" ht="47.25">
      <c r="A57" s="108" t="s">
        <v>497</v>
      </c>
      <c r="B57" s="109" t="s">
        <v>498</v>
      </c>
      <c r="C57" s="110">
        <f aca="true" t="shared" si="23" ref="C57:E59">C58</f>
        <v>1433.7</v>
      </c>
      <c r="D57" s="110">
        <f t="shared" si="23"/>
        <v>1342.7</v>
      </c>
      <c r="E57" s="110">
        <f t="shared" si="23"/>
        <v>1251.8</v>
      </c>
    </row>
    <row r="58" spans="1:5" ht="12.75">
      <c r="A58" s="119" t="s">
        <v>499</v>
      </c>
      <c r="B58" s="109" t="s">
        <v>500</v>
      </c>
      <c r="C58" s="110">
        <f t="shared" si="23"/>
        <v>1433.7</v>
      </c>
      <c r="D58" s="110">
        <f t="shared" si="23"/>
        <v>1342.7</v>
      </c>
      <c r="E58" s="110">
        <f t="shared" si="23"/>
        <v>1251.8</v>
      </c>
    </row>
    <row r="59" spans="1:5" ht="12.75">
      <c r="A59" s="118" t="s">
        <v>501</v>
      </c>
      <c r="B59" s="112" t="s">
        <v>502</v>
      </c>
      <c r="C59" s="113">
        <f t="shared" si="23"/>
        <v>1433.7</v>
      </c>
      <c r="D59" s="113">
        <f t="shared" si="23"/>
        <v>1342.7</v>
      </c>
      <c r="E59" s="113">
        <f t="shared" si="23"/>
        <v>1251.8</v>
      </c>
    </row>
    <row r="60" spans="1:5" ht="31.5">
      <c r="A60" s="118" t="s">
        <v>503</v>
      </c>
      <c r="B60" s="112" t="s">
        <v>504</v>
      </c>
      <c r="C60" s="113">
        <v>1433.7</v>
      </c>
      <c r="D60" s="113">
        <v>1342.7</v>
      </c>
      <c r="E60" s="113">
        <v>1251.8</v>
      </c>
    </row>
    <row r="61" spans="1:5" ht="31.5">
      <c r="A61" s="108" t="s">
        <v>505</v>
      </c>
      <c r="B61" s="109" t="s">
        <v>506</v>
      </c>
      <c r="C61" s="110">
        <f aca="true" t="shared" si="24" ref="C61:D61">C62+C65</f>
        <v>7125.2</v>
      </c>
      <c r="D61" s="110">
        <f t="shared" si="24"/>
        <v>3666.2000000000003</v>
      </c>
      <c r="E61" s="110">
        <f>E62+E65</f>
        <v>2689.5</v>
      </c>
    </row>
    <row r="62" spans="1:5" ht="94.5">
      <c r="A62" s="108" t="s">
        <v>507</v>
      </c>
      <c r="B62" s="109" t="s">
        <v>508</v>
      </c>
      <c r="C62" s="110">
        <f aca="true" t="shared" si="25" ref="C62:D63">C63</f>
        <v>4457.9</v>
      </c>
      <c r="D62" s="110">
        <f t="shared" si="25"/>
        <v>1117.9</v>
      </c>
      <c r="E62" s="110">
        <f>E63</f>
        <v>1083.8</v>
      </c>
    </row>
    <row r="63" spans="1:5" ht="110.25">
      <c r="A63" s="111" t="s">
        <v>509</v>
      </c>
      <c r="B63" s="112" t="s">
        <v>510</v>
      </c>
      <c r="C63" s="113">
        <f t="shared" si="25"/>
        <v>4457.9</v>
      </c>
      <c r="D63" s="113">
        <f t="shared" si="25"/>
        <v>1117.9</v>
      </c>
      <c r="E63" s="113">
        <f>E64</f>
        <v>1083.8</v>
      </c>
    </row>
    <row r="64" spans="1:5" ht="94.5">
      <c r="A64" s="111" t="s">
        <v>511</v>
      </c>
      <c r="B64" s="112" t="s">
        <v>512</v>
      </c>
      <c r="C64" s="113">
        <v>4457.9</v>
      </c>
      <c r="D64" s="113">
        <v>1117.9</v>
      </c>
      <c r="E64" s="113">
        <v>1083.8</v>
      </c>
    </row>
    <row r="65" spans="1:5" ht="47.25">
      <c r="A65" s="108" t="s">
        <v>513</v>
      </c>
      <c r="B65" s="109" t="s">
        <v>514</v>
      </c>
      <c r="C65" s="110">
        <f>C66</f>
        <v>2667.3</v>
      </c>
      <c r="D65" s="110">
        <f aca="true" t="shared" si="26" ref="D65:E65">D66</f>
        <v>2548.3</v>
      </c>
      <c r="E65" s="110">
        <f t="shared" si="26"/>
        <v>1605.7</v>
      </c>
    </row>
    <row r="66" spans="1:5" ht="47.25">
      <c r="A66" s="111" t="s">
        <v>515</v>
      </c>
      <c r="B66" s="112" t="s">
        <v>516</v>
      </c>
      <c r="C66" s="113">
        <f aca="true" t="shared" si="27" ref="C66:D66">C67</f>
        <v>2667.3</v>
      </c>
      <c r="D66" s="113">
        <f t="shared" si="27"/>
        <v>2548.3</v>
      </c>
      <c r="E66" s="113">
        <f>E67</f>
        <v>1605.7</v>
      </c>
    </row>
    <row r="67" spans="1:5" ht="63">
      <c r="A67" s="111" t="s">
        <v>517</v>
      </c>
      <c r="B67" s="112" t="s">
        <v>518</v>
      </c>
      <c r="C67" s="113">
        <v>2667.3</v>
      </c>
      <c r="D67" s="113">
        <v>2548.3</v>
      </c>
      <c r="E67" s="113">
        <v>1605.7</v>
      </c>
    </row>
    <row r="68" spans="1:5" ht="12.75">
      <c r="A68" s="108" t="s">
        <v>519</v>
      </c>
      <c r="B68" s="109" t="s">
        <v>520</v>
      </c>
      <c r="C68" s="110">
        <f aca="true" t="shared" si="28" ref="C68:E68">C69+C75+C78+C81+C84+C86+C72+C73+C79+C83</f>
        <v>4599.799999999999</v>
      </c>
      <c r="D68" s="110">
        <f t="shared" si="28"/>
        <v>4748.1</v>
      </c>
      <c r="E68" s="110">
        <f t="shared" si="28"/>
        <v>4779.3</v>
      </c>
    </row>
    <row r="69" spans="1:5" ht="31.5">
      <c r="A69" s="108" t="s">
        <v>521</v>
      </c>
      <c r="B69" s="109" t="s">
        <v>522</v>
      </c>
      <c r="C69" s="110">
        <f aca="true" t="shared" si="29" ref="C69:D69">C70+C71</f>
        <v>37.5</v>
      </c>
      <c r="D69" s="110">
        <f t="shared" si="29"/>
        <v>37.5</v>
      </c>
      <c r="E69" s="110">
        <f>E70+E71</f>
        <v>37.5</v>
      </c>
    </row>
    <row r="70" spans="1:5" ht="81.6" customHeight="1">
      <c r="A70" s="111" t="s">
        <v>523</v>
      </c>
      <c r="B70" s="112" t="s">
        <v>524</v>
      </c>
      <c r="C70" s="113">
        <f>61/2</f>
        <v>30.5</v>
      </c>
      <c r="D70" s="113">
        <f>61/2</f>
        <v>30.5</v>
      </c>
      <c r="E70" s="113">
        <f>61/2</f>
        <v>30.5</v>
      </c>
    </row>
    <row r="71" spans="1:5" ht="63">
      <c r="A71" s="111" t="s">
        <v>525</v>
      </c>
      <c r="B71" s="112" t="s">
        <v>526</v>
      </c>
      <c r="C71" s="113">
        <f>14/2</f>
        <v>7</v>
      </c>
      <c r="D71" s="113">
        <f>14/2</f>
        <v>7</v>
      </c>
      <c r="E71" s="113">
        <f>14/2</f>
        <v>7</v>
      </c>
    </row>
    <row r="72" spans="1:5" ht="78.75">
      <c r="A72" s="119" t="s">
        <v>527</v>
      </c>
      <c r="B72" s="109" t="s">
        <v>528</v>
      </c>
      <c r="C72" s="110">
        <v>83</v>
      </c>
      <c r="D72" s="110">
        <v>83</v>
      </c>
      <c r="E72" s="110">
        <v>83</v>
      </c>
    </row>
    <row r="73" spans="1:5" ht="78.75">
      <c r="A73" s="119" t="s">
        <v>529</v>
      </c>
      <c r="B73" s="109" t="s">
        <v>530</v>
      </c>
      <c r="C73" s="110">
        <f aca="true" t="shared" si="30" ref="C73:E73">C74</f>
        <v>119.7</v>
      </c>
      <c r="D73" s="110">
        <f t="shared" si="30"/>
        <v>112.8</v>
      </c>
      <c r="E73" s="110">
        <f t="shared" si="30"/>
        <v>92.6</v>
      </c>
    </row>
    <row r="74" spans="1:5" ht="63">
      <c r="A74" s="118" t="s">
        <v>531</v>
      </c>
      <c r="B74" s="112" t="s">
        <v>532</v>
      </c>
      <c r="C74" s="113">
        <f>106.7+13</f>
        <v>119.7</v>
      </c>
      <c r="D74" s="113">
        <f>99.8+13</f>
        <v>112.8</v>
      </c>
      <c r="E74" s="113">
        <f>82.6+10</f>
        <v>92.6</v>
      </c>
    </row>
    <row r="75" spans="1:5" ht="126">
      <c r="A75" s="108" t="s">
        <v>533</v>
      </c>
      <c r="B75" s="109" t="s">
        <v>534</v>
      </c>
      <c r="C75" s="110">
        <f aca="true" t="shared" si="31" ref="C75:E75">C77+C76</f>
        <v>237</v>
      </c>
      <c r="D75" s="110">
        <f t="shared" si="31"/>
        <v>276</v>
      </c>
      <c r="E75" s="110">
        <f t="shared" si="31"/>
        <v>244</v>
      </c>
    </row>
    <row r="76" spans="1:5" ht="31.5">
      <c r="A76" s="111" t="s">
        <v>535</v>
      </c>
      <c r="B76" s="112" t="s">
        <v>536</v>
      </c>
      <c r="C76" s="113">
        <v>52</v>
      </c>
      <c r="D76" s="113">
        <v>52</v>
      </c>
      <c r="E76" s="113">
        <v>57</v>
      </c>
    </row>
    <row r="77" spans="1:5" ht="31.5">
      <c r="A77" s="111" t="s">
        <v>537</v>
      </c>
      <c r="B77" s="112" t="s">
        <v>538</v>
      </c>
      <c r="C77" s="113">
        <v>185</v>
      </c>
      <c r="D77" s="113">
        <v>224</v>
      </c>
      <c r="E77" s="113">
        <v>187</v>
      </c>
    </row>
    <row r="78" spans="1:5" ht="63">
      <c r="A78" s="108" t="s">
        <v>539</v>
      </c>
      <c r="B78" s="109" t="s">
        <v>540</v>
      </c>
      <c r="C78" s="110">
        <v>1652</v>
      </c>
      <c r="D78" s="110">
        <v>1652</v>
      </c>
      <c r="E78" s="110">
        <v>1652</v>
      </c>
    </row>
    <row r="79" spans="1:5" ht="31.5">
      <c r="A79" s="108" t="s">
        <v>541</v>
      </c>
      <c r="B79" s="109" t="s">
        <v>542</v>
      </c>
      <c r="C79" s="110">
        <f aca="true" t="shared" si="32" ref="C79:E79">C80</f>
        <v>71.3</v>
      </c>
      <c r="D79" s="110">
        <f t="shared" si="32"/>
        <v>71.3</v>
      </c>
      <c r="E79" s="110">
        <f t="shared" si="32"/>
        <v>80.7</v>
      </c>
    </row>
    <row r="80" spans="1:5" ht="31.5">
      <c r="A80" s="120" t="s">
        <v>543</v>
      </c>
      <c r="B80" s="112" t="s">
        <v>544</v>
      </c>
      <c r="C80" s="113">
        <v>71.3</v>
      </c>
      <c r="D80" s="113">
        <v>71.3</v>
      </c>
      <c r="E80" s="113">
        <v>80.7</v>
      </c>
    </row>
    <row r="81" spans="1:5" ht="78.75">
      <c r="A81" s="108" t="s">
        <v>545</v>
      </c>
      <c r="B81" s="109" t="s">
        <v>546</v>
      </c>
      <c r="C81" s="110">
        <f aca="true" t="shared" si="33" ref="C81:D81">C82</f>
        <v>260.6</v>
      </c>
      <c r="D81" s="110">
        <f t="shared" si="33"/>
        <v>260.6</v>
      </c>
      <c r="E81" s="110">
        <f>E82</f>
        <v>260.6</v>
      </c>
    </row>
    <row r="82" spans="1:5" ht="78.75">
      <c r="A82" s="121" t="s">
        <v>547</v>
      </c>
      <c r="B82" s="112" t="s">
        <v>548</v>
      </c>
      <c r="C82" s="113">
        <v>260.6</v>
      </c>
      <c r="D82" s="113">
        <v>260.6</v>
      </c>
      <c r="E82" s="113">
        <v>260.6</v>
      </c>
    </row>
    <row r="83" spans="1:5" ht="78.75">
      <c r="A83" s="122" t="s">
        <v>549</v>
      </c>
      <c r="B83" s="109" t="s">
        <v>550</v>
      </c>
      <c r="C83" s="110">
        <f>22+0.9+27</f>
        <v>49.9</v>
      </c>
      <c r="D83" s="110">
        <f>25.6+1.2+27</f>
        <v>53.8</v>
      </c>
      <c r="E83" s="110">
        <f>29.2+0.9+27</f>
        <v>57.099999999999994</v>
      </c>
    </row>
    <row r="84" spans="1:5" ht="47.25">
      <c r="A84" s="119" t="s">
        <v>551</v>
      </c>
      <c r="B84" s="109" t="s">
        <v>552</v>
      </c>
      <c r="C84" s="110">
        <f aca="true" t="shared" si="34" ref="C84:D84">C85</f>
        <v>60</v>
      </c>
      <c r="D84" s="110">
        <f t="shared" si="34"/>
        <v>60</v>
      </c>
      <c r="E84" s="110">
        <f>E85</f>
        <v>60</v>
      </c>
    </row>
    <row r="85" spans="1:5" ht="63">
      <c r="A85" s="118" t="s">
        <v>553</v>
      </c>
      <c r="B85" s="112" t="s">
        <v>554</v>
      </c>
      <c r="C85" s="113">
        <v>60</v>
      </c>
      <c r="D85" s="113">
        <v>60</v>
      </c>
      <c r="E85" s="113">
        <v>60</v>
      </c>
    </row>
    <row r="86" spans="1:5" ht="31.5">
      <c r="A86" s="108" t="s">
        <v>555</v>
      </c>
      <c r="B86" s="109" t="s">
        <v>556</v>
      </c>
      <c r="C86" s="110">
        <f aca="true" t="shared" si="35" ref="C86:D86">C87</f>
        <v>2028.8</v>
      </c>
      <c r="D86" s="110">
        <f t="shared" si="35"/>
        <v>2141.1</v>
      </c>
      <c r="E86" s="110">
        <f>E87</f>
        <v>2211.8</v>
      </c>
    </row>
    <row r="87" spans="1:5" ht="47.25">
      <c r="A87" s="111" t="s">
        <v>557</v>
      </c>
      <c r="B87" s="112" t="s">
        <v>558</v>
      </c>
      <c r="C87" s="113">
        <v>2028.8</v>
      </c>
      <c r="D87" s="113">
        <v>2141.1</v>
      </c>
      <c r="E87" s="113">
        <v>2211.8</v>
      </c>
    </row>
    <row r="88" spans="1:5" ht="12.75">
      <c r="A88" s="108" t="s">
        <v>559</v>
      </c>
      <c r="B88" s="109" t="s">
        <v>560</v>
      </c>
      <c r="C88" s="110">
        <f>C89</f>
        <v>293832.1</v>
      </c>
      <c r="D88" s="110">
        <f aca="true" t="shared" si="36" ref="D88:E88">D89</f>
        <v>289828.6</v>
      </c>
      <c r="E88" s="110">
        <f t="shared" si="36"/>
        <v>290888.89999999997</v>
      </c>
    </row>
    <row r="89" spans="1:5" ht="47.25">
      <c r="A89" s="123" t="s">
        <v>561</v>
      </c>
      <c r="B89" s="124" t="s">
        <v>562</v>
      </c>
      <c r="C89" s="110">
        <f>C90</f>
        <v>293832.1</v>
      </c>
      <c r="D89" s="110">
        <f>D90</f>
        <v>289828.6</v>
      </c>
      <c r="E89" s="110">
        <f>E90</f>
        <v>290888.89999999997</v>
      </c>
    </row>
    <row r="90" spans="1:5" ht="31.5">
      <c r="A90" s="123" t="s">
        <v>563</v>
      </c>
      <c r="B90" s="124" t="s">
        <v>564</v>
      </c>
      <c r="C90" s="110">
        <f aca="true" t="shared" si="37" ref="C90:E90">C97+C93+C99+C91+C95</f>
        <v>293832.1</v>
      </c>
      <c r="D90" s="110">
        <f t="shared" si="37"/>
        <v>289828.6</v>
      </c>
      <c r="E90" s="110">
        <f t="shared" si="37"/>
        <v>290888.89999999997</v>
      </c>
    </row>
    <row r="91" spans="1:5" ht="78.75">
      <c r="A91" s="111" t="s">
        <v>565</v>
      </c>
      <c r="B91" s="125" t="s">
        <v>566</v>
      </c>
      <c r="C91" s="113">
        <f aca="true" t="shared" si="38" ref="C91:D91">C92</f>
        <v>10448.6</v>
      </c>
      <c r="D91" s="113">
        <f t="shared" si="38"/>
        <v>10448.6</v>
      </c>
      <c r="E91" s="113">
        <f>E92</f>
        <v>10448.6</v>
      </c>
    </row>
    <row r="92" spans="1:5" ht="94.5">
      <c r="A92" s="126" t="s">
        <v>567</v>
      </c>
      <c r="B92" s="125" t="s">
        <v>568</v>
      </c>
      <c r="C92" s="113">
        <v>10448.6</v>
      </c>
      <c r="D92" s="113">
        <v>10448.6</v>
      </c>
      <c r="E92" s="113">
        <v>10448.6</v>
      </c>
    </row>
    <row r="93" spans="1:5" ht="78.75">
      <c r="A93" s="111" t="s">
        <v>569</v>
      </c>
      <c r="B93" s="125" t="s">
        <v>570</v>
      </c>
      <c r="C93" s="113">
        <f aca="true" t="shared" si="39" ref="C93:D93">C94</f>
        <v>11002.5</v>
      </c>
      <c r="D93" s="113">
        <f t="shared" si="39"/>
        <v>8001.8</v>
      </c>
      <c r="E93" s="113">
        <f>E94</f>
        <v>9002.1</v>
      </c>
    </row>
    <row r="94" spans="1:5" ht="78.75">
      <c r="A94" s="111" t="s">
        <v>571</v>
      </c>
      <c r="B94" s="125" t="s">
        <v>572</v>
      </c>
      <c r="C94" s="113">
        <v>11002.5</v>
      </c>
      <c r="D94" s="113">
        <v>8001.8</v>
      </c>
      <c r="E94" s="113">
        <v>9002.1</v>
      </c>
    </row>
    <row r="95" spans="1:5" ht="63">
      <c r="A95" s="111" t="s">
        <v>573</v>
      </c>
      <c r="B95" s="125" t="s">
        <v>574</v>
      </c>
      <c r="C95" s="113">
        <f aca="true" t="shared" si="40" ref="C95:E95">C96</f>
        <v>145</v>
      </c>
      <c r="D95" s="113">
        <f t="shared" si="40"/>
        <v>9.5</v>
      </c>
      <c r="E95" s="113">
        <f t="shared" si="40"/>
        <v>15.7</v>
      </c>
    </row>
    <row r="96" spans="1:5" ht="78.75">
      <c r="A96" s="111" t="s">
        <v>575</v>
      </c>
      <c r="B96" s="125" t="s">
        <v>576</v>
      </c>
      <c r="C96" s="113">
        <v>145</v>
      </c>
      <c r="D96" s="113">
        <v>9.5</v>
      </c>
      <c r="E96" s="113">
        <v>15.7</v>
      </c>
    </row>
    <row r="97" spans="1:5" ht="31.5">
      <c r="A97" s="111" t="s">
        <v>577</v>
      </c>
      <c r="B97" s="125" t="s">
        <v>578</v>
      </c>
      <c r="C97" s="113">
        <f aca="true" t="shared" si="41" ref="C97:D97">C98</f>
        <v>1319.4</v>
      </c>
      <c r="D97" s="113">
        <f t="shared" si="41"/>
        <v>1365.2</v>
      </c>
      <c r="E97" s="113">
        <f>E98</f>
        <v>1419</v>
      </c>
    </row>
    <row r="98" spans="1:5" ht="37.15" customHeight="1">
      <c r="A98" s="111" t="s">
        <v>579</v>
      </c>
      <c r="B98" s="125" t="s">
        <v>580</v>
      </c>
      <c r="C98" s="113">
        <v>1319.4</v>
      </c>
      <c r="D98" s="113">
        <v>1365.2</v>
      </c>
      <c r="E98" s="113">
        <v>1419</v>
      </c>
    </row>
    <row r="99" spans="1:5" ht="12.75">
      <c r="A99" s="111" t="s">
        <v>581</v>
      </c>
      <c r="B99" s="125" t="s">
        <v>582</v>
      </c>
      <c r="C99" s="113">
        <f>SUM(C100:C104)</f>
        <v>270916.6</v>
      </c>
      <c r="D99" s="113">
        <f>SUM(D100:D104)</f>
        <v>270003.5</v>
      </c>
      <c r="E99" s="113">
        <f>SUM(E100:E104)</f>
        <v>270003.5</v>
      </c>
    </row>
    <row r="100" spans="1:5" ht="110.25">
      <c r="A100" s="111" t="s">
        <v>583</v>
      </c>
      <c r="B100" s="125" t="s">
        <v>584</v>
      </c>
      <c r="C100" s="113">
        <v>180708.3</v>
      </c>
      <c r="D100" s="113">
        <v>179999.7</v>
      </c>
      <c r="E100" s="113">
        <v>179999.7</v>
      </c>
    </row>
    <row r="101" spans="1:5" ht="63">
      <c r="A101" s="111" t="s">
        <v>583</v>
      </c>
      <c r="B101" s="125" t="s">
        <v>585</v>
      </c>
      <c r="C101" s="113">
        <v>88890.3</v>
      </c>
      <c r="D101" s="113">
        <v>88699.3</v>
      </c>
      <c r="E101" s="113">
        <v>88699.3</v>
      </c>
    </row>
    <row r="102" spans="1:5" ht="63">
      <c r="A102" s="111" t="s">
        <v>583</v>
      </c>
      <c r="B102" s="125" t="s">
        <v>586</v>
      </c>
      <c r="C102" s="113">
        <v>650</v>
      </c>
      <c r="D102" s="113">
        <v>650</v>
      </c>
      <c r="E102" s="113">
        <v>650</v>
      </c>
    </row>
    <row r="103" spans="1:5" ht="78.75">
      <c r="A103" s="111" t="s">
        <v>583</v>
      </c>
      <c r="B103" s="125" t="s">
        <v>587</v>
      </c>
      <c r="C103" s="113">
        <v>264</v>
      </c>
      <c r="D103" s="113">
        <v>264</v>
      </c>
      <c r="E103" s="113">
        <v>264</v>
      </c>
    </row>
    <row r="104" spans="1:5" ht="110.25">
      <c r="A104" s="111" t="s">
        <v>583</v>
      </c>
      <c r="B104" s="125" t="s">
        <v>588</v>
      </c>
      <c r="C104" s="113">
        <v>404</v>
      </c>
      <c r="D104" s="113">
        <v>390.5</v>
      </c>
      <c r="E104" s="113">
        <v>390.5</v>
      </c>
    </row>
    <row r="105" spans="1:5" ht="12.75">
      <c r="A105" s="127"/>
      <c r="B105" s="128" t="s">
        <v>589</v>
      </c>
      <c r="C105" s="110">
        <f>C9+C88</f>
        <v>642528.5</v>
      </c>
      <c r="D105" s="110">
        <f>D9+D88</f>
        <v>626304.7999999999</v>
      </c>
      <c r="E105" s="110">
        <f>E9+E88</f>
        <v>616371.0999999999</v>
      </c>
    </row>
  </sheetData>
  <mergeCells count="6">
    <mergeCell ref="A2:E2"/>
    <mergeCell ref="B3:E3"/>
    <mergeCell ref="A5:E5"/>
    <mergeCell ref="A7:A8"/>
    <mergeCell ref="B7:B8"/>
    <mergeCell ref="C7:E7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B38" sqref="B38"/>
    </sheetView>
  </sheetViews>
  <sheetFormatPr defaultColWidth="8.875" defaultRowHeight="12.75"/>
  <cols>
    <col min="1" max="1" width="8.25390625" style="18" customWidth="1"/>
    <col min="2" max="2" width="65.625" style="18" customWidth="1"/>
    <col min="3" max="3" width="11.25390625" style="18" customWidth="1"/>
    <col min="4" max="4" width="12.00390625" style="18" customWidth="1"/>
    <col min="5" max="5" width="11.75390625" style="18" customWidth="1"/>
    <col min="6" max="16384" width="8.875" style="5" customWidth="1"/>
  </cols>
  <sheetData>
    <row r="1" spans="1:5" ht="51" customHeight="1">
      <c r="A1" s="181" t="s">
        <v>606</v>
      </c>
      <c r="B1" s="181"/>
      <c r="C1" s="181"/>
      <c r="D1" s="181"/>
      <c r="E1" s="181"/>
    </row>
    <row r="2" spans="1:5" ht="53.45" customHeight="1">
      <c r="A2" s="182" t="s">
        <v>187</v>
      </c>
      <c r="B2" s="182"/>
      <c r="C2" s="182"/>
      <c r="D2" s="182"/>
      <c r="E2" s="182"/>
    </row>
    <row r="3" spans="1:5" ht="12.75">
      <c r="A3" s="178" t="s">
        <v>57</v>
      </c>
      <c r="B3" s="178" t="s">
        <v>23</v>
      </c>
      <c r="C3" s="183" t="s">
        <v>127</v>
      </c>
      <c r="D3" s="184"/>
      <c r="E3" s="185"/>
    </row>
    <row r="4" spans="1:5" ht="12.75">
      <c r="A4" s="179"/>
      <c r="B4" s="179"/>
      <c r="C4" s="178" t="s">
        <v>130</v>
      </c>
      <c r="D4" s="183" t="s">
        <v>138</v>
      </c>
      <c r="E4" s="185"/>
    </row>
    <row r="5" spans="1:5" ht="12.75">
      <c r="A5" s="180"/>
      <c r="B5" s="180"/>
      <c r="C5" s="180"/>
      <c r="D5" s="40" t="s">
        <v>131</v>
      </c>
      <c r="E5" s="40" t="s">
        <v>186</v>
      </c>
    </row>
    <row r="6" spans="1:5" ht="12.75">
      <c r="A6" s="40" t="s">
        <v>5</v>
      </c>
      <c r="B6" s="40" t="s">
        <v>99</v>
      </c>
      <c r="C6" s="40" t="s">
        <v>100</v>
      </c>
      <c r="D6" s="40" t="s">
        <v>101</v>
      </c>
      <c r="E6" s="40" t="s">
        <v>102</v>
      </c>
    </row>
    <row r="7" spans="1:5" ht="12.75">
      <c r="A7" s="6" t="s">
        <v>88</v>
      </c>
      <c r="B7" s="33" t="s">
        <v>80</v>
      </c>
      <c r="C7" s="8">
        <f>C8+C17+C20+C25+C28+C35+C37+C41+C44+C46</f>
        <v>637028.5000000001</v>
      </c>
      <c r="D7" s="8">
        <f>D8+D17+D20+D25+D28+D35+D37+D41+D44+D46</f>
        <v>626304.8</v>
      </c>
      <c r="E7" s="8">
        <f>E8+E17+E20+E25+E28+E35+E37+E41+E44+E46</f>
        <v>616371.1000000001</v>
      </c>
    </row>
    <row r="8" spans="1:5" ht="12.75">
      <c r="A8" s="6" t="s">
        <v>76</v>
      </c>
      <c r="B8" s="29" t="s">
        <v>25</v>
      </c>
      <c r="C8" s="8">
        <f>SUM(C9:C16)</f>
        <v>69971.29999999999</v>
      </c>
      <c r="D8" s="8">
        <f aca="true" t="shared" si="0" ref="D8:E8">SUM(D9:D16)</f>
        <v>71621.4</v>
      </c>
      <c r="E8" s="8">
        <f t="shared" si="0"/>
        <v>71527.59999999999</v>
      </c>
    </row>
    <row r="9" spans="1:5" ht="34.15" customHeight="1">
      <c r="A9" s="40" t="s">
        <v>64</v>
      </c>
      <c r="B9" s="16" t="s">
        <v>81</v>
      </c>
      <c r="C9" s="9">
        <f>'№8 '!E9</f>
        <v>1479</v>
      </c>
      <c r="D9" s="9">
        <f>'№8 '!F9</f>
        <v>1479</v>
      </c>
      <c r="E9" s="9">
        <f>'№8 '!G9</f>
        <v>1479</v>
      </c>
    </row>
    <row r="10" spans="1:5" ht="47.25">
      <c r="A10" s="40" t="s">
        <v>65</v>
      </c>
      <c r="B10" s="16" t="s">
        <v>42</v>
      </c>
      <c r="C10" s="9">
        <f>'№8 '!E15</f>
        <v>4114.3</v>
      </c>
      <c r="D10" s="9">
        <f>'№8 '!F15</f>
        <v>4114.3</v>
      </c>
      <c r="E10" s="9">
        <f>'№8 '!G15</f>
        <v>4114.3</v>
      </c>
    </row>
    <row r="11" spans="1:5" ht="49.15" customHeight="1">
      <c r="A11" s="40" t="s">
        <v>66</v>
      </c>
      <c r="B11" s="16" t="s">
        <v>43</v>
      </c>
      <c r="C11" s="9">
        <f>'№8 '!E32</f>
        <v>22754.2</v>
      </c>
      <c r="D11" s="9">
        <f>'№8 '!F32</f>
        <v>18867.899999999998</v>
      </c>
      <c r="E11" s="9">
        <f>'№8 '!G32</f>
        <v>18867.899999999998</v>
      </c>
    </row>
    <row r="12" spans="1:5" ht="15.6" customHeight="1">
      <c r="A12" s="19" t="s">
        <v>283</v>
      </c>
      <c r="B12" s="10" t="s">
        <v>284</v>
      </c>
      <c r="C12" s="9">
        <f>'№8 '!E51</f>
        <v>145</v>
      </c>
      <c r="D12" s="9">
        <f>'№8 '!F51</f>
        <v>9.5</v>
      </c>
      <c r="E12" s="9">
        <f>'№8 '!G51</f>
        <v>15.7</v>
      </c>
    </row>
    <row r="13" spans="1:5" ht="47.25" customHeight="1">
      <c r="A13" s="40" t="s">
        <v>67</v>
      </c>
      <c r="B13" s="16" t="s">
        <v>11</v>
      </c>
      <c r="C13" s="9">
        <f>'№8 '!E57</f>
        <v>6813.7</v>
      </c>
      <c r="D13" s="9">
        <f>'№8 '!F57</f>
        <v>6252.599999999999</v>
      </c>
      <c r="E13" s="9">
        <f>'№8 '!G57</f>
        <v>6252.599999999999</v>
      </c>
    </row>
    <row r="14" spans="1:5" ht="19.15" customHeight="1">
      <c r="A14" s="19" t="s">
        <v>598</v>
      </c>
      <c r="B14" s="16" t="s">
        <v>599</v>
      </c>
      <c r="C14" s="9">
        <f>'№8 '!E68</f>
        <v>88.6</v>
      </c>
      <c r="D14" s="9">
        <f>'№8 '!F68</f>
        <v>88.6</v>
      </c>
      <c r="E14" s="9">
        <f>'№8 '!G68</f>
        <v>88.6</v>
      </c>
    </row>
    <row r="15" spans="1:5" ht="12.75">
      <c r="A15" s="40" t="s">
        <v>68</v>
      </c>
      <c r="B15" s="16" t="s">
        <v>12</v>
      </c>
      <c r="C15" s="9">
        <f>'№8 '!E75</f>
        <v>1000</v>
      </c>
      <c r="D15" s="9">
        <f>'№8 '!F75</f>
        <v>900</v>
      </c>
      <c r="E15" s="9">
        <f>'№8 '!G75</f>
        <v>800</v>
      </c>
    </row>
    <row r="16" spans="1:5" ht="12.75">
      <c r="A16" s="40" t="s">
        <v>82</v>
      </c>
      <c r="B16" s="16" t="s">
        <v>44</v>
      </c>
      <c r="C16" s="9">
        <f>'№8 '!E81</f>
        <v>33576.5</v>
      </c>
      <c r="D16" s="9">
        <f>'№8 '!F81</f>
        <v>39909.5</v>
      </c>
      <c r="E16" s="9">
        <f>'№8 '!G81</f>
        <v>39909.5</v>
      </c>
    </row>
    <row r="17" spans="1:5" ht="32.45" customHeight="1">
      <c r="A17" s="6" t="s">
        <v>77</v>
      </c>
      <c r="B17" s="29" t="s">
        <v>45</v>
      </c>
      <c r="C17" s="8">
        <f>C18+C19</f>
        <v>7999.400000000001</v>
      </c>
      <c r="D17" s="8">
        <f aca="true" t="shared" si="1" ref="D17:E17">D18+D19</f>
        <v>8045.200000000001</v>
      </c>
      <c r="E17" s="8">
        <f t="shared" si="1"/>
        <v>8099</v>
      </c>
    </row>
    <row r="18" spans="1:5" ht="12.75">
      <c r="A18" s="40" t="s">
        <v>97</v>
      </c>
      <c r="B18" s="16" t="s">
        <v>98</v>
      </c>
      <c r="C18" s="9">
        <f>'№8 '!E153</f>
        <v>1451.1000000000001</v>
      </c>
      <c r="D18" s="9">
        <f>'№8 '!F153</f>
        <v>1496.9</v>
      </c>
      <c r="E18" s="9">
        <f>'№8 '!G153</f>
        <v>1550.7</v>
      </c>
    </row>
    <row r="19" spans="1:5" ht="31.5">
      <c r="A19" s="19" t="s">
        <v>69</v>
      </c>
      <c r="B19" s="16" t="s">
        <v>19</v>
      </c>
      <c r="C19" s="9">
        <f>'№8 '!E165</f>
        <v>6548.3</v>
      </c>
      <c r="D19" s="9">
        <f>'№8 '!F165</f>
        <v>6548.3</v>
      </c>
      <c r="E19" s="9">
        <f>'№8 '!G165</f>
        <v>6548.3</v>
      </c>
    </row>
    <row r="20" spans="1:5" ht="16.15" customHeight="1">
      <c r="A20" s="6" t="s">
        <v>78</v>
      </c>
      <c r="B20" s="29" t="s">
        <v>46</v>
      </c>
      <c r="C20" s="8">
        <f>C22+C23+C24+C21</f>
        <v>31472.5</v>
      </c>
      <c r="D20" s="8">
        <f aca="true" t="shared" si="2" ref="D20:E20">D22+D23+D24+D21</f>
        <v>31622.3</v>
      </c>
      <c r="E20" s="8">
        <f t="shared" si="2"/>
        <v>20728.300000000003</v>
      </c>
    </row>
    <row r="21" spans="1:5" ht="12.75">
      <c r="A21" s="19" t="s">
        <v>191</v>
      </c>
      <c r="B21" s="16" t="s">
        <v>192</v>
      </c>
      <c r="C21" s="9">
        <f>'№8 '!E173</f>
        <v>288.7</v>
      </c>
      <c r="D21" s="9">
        <f>'№8 '!F173</f>
        <v>294.7</v>
      </c>
      <c r="E21" s="9">
        <f>'№8 '!G173</f>
        <v>294.7</v>
      </c>
    </row>
    <row r="22" spans="1:5" ht="12.75">
      <c r="A22" s="40" t="s">
        <v>112</v>
      </c>
      <c r="B22" s="16" t="s">
        <v>113</v>
      </c>
      <c r="C22" s="9">
        <f>'№8 '!E180</f>
        <v>404</v>
      </c>
      <c r="D22" s="9">
        <f>'№8 '!F180</f>
        <v>390.5</v>
      </c>
      <c r="E22" s="9">
        <f>'№8 '!G180</f>
        <v>390.5</v>
      </c>
    </row>
    <row r="23" spans="1:5" ht="12.75">
      <c r="A23" s="40" t="s">
        <v>9</v>
      </c>
      <c r="B23" s="16" t="s">
        <v>139</v>
      </c>
      <c r="C23" s="9">
        <f>'№8 '!E187</f>
        <v>26954.7</v>
      </c>
      <c r="D23" s="9">
        <f>'№8 '!F187</f>
        <v>27156.199999999997</v>
      </c>
      <c r="E23" s="9">
        <f>'№8 '!G187</f>
        <v>16262.2</v>
      </c>
    </row>
    <row r="24" spans="1:5" ht="12.75">
      <c r="A24" s="40" t="s">
        <v>70</v>
      </c>
      <c r="B24" s="16" t="s">
        <v>47</v>
      </c>
      <c r="C24" s="9">
        <f>'№8 '!E203</f>
        <v>3825.1</v>
      </c>
      <c r="D24" s="9">
        <f>'№8 '!F203</f>
        <v>3780.9</v>
      </c>
      <c r="E24" s="9">
        <f>'№8 '!G203</f>
        <v>3780.9</v>
      </c>
    </row>
    <row r="25" spans="1:5" ht="12.75">
      <c r="A25" s="6" t="s">
        <v>79</v>
      </c>
      <c r="B25" s="29" t="s">
        <v>48</v>
      </c>
      <c r="C25" s="8">
        <f>C26+C27</f>
        <v>16768.7</v>
      </c>
      <c r="D25" s="8">
        <f aca="true" t="shared" si="3" ref="D25:E25">D26+D27</f>
        <v>16087</v>
      </c>
      <c r="E25" s="8">
        <f t="shared" si="3"/>
        <v>16087</v>
      </c>
    </row>
    <row r="26" spans="1:5" ht="12.75">
      <c r="A26" s="40" t="s">
        <v>7</v>
      </c>
      <c r="B26" s="16" t="s">
        <v>8</v>
      </c>
      <c r="C26" s="9">
        <f>'№8 '!E236</f>
        <v>1433.7</v>
      </c>
      <c r="D26" s="9">
        <f>'№8 '!F236</f>
        <v>1433.7</v>
      </c>
      <c r="E26" s="9">
        <f>'№8 '!G236</f>
        <v>1433.7</v>
      </c>
    </row>
    <row r="27" spans="1:5" ht="12.75">
      <c r="A27" s="40" t="s">
        <v>71</v>
      </c>
      <c r="B27" s="16" t="s">
        <v>49</v>
      </c>
      <c r="C27" s="9">
        <f>'№8 '!E243</f>
        <v>15335</v>
      </c>
      <c r="D27" s="9">
        <f>'№8 '!F243</f>
        <v>14653.3</v>
      </c>
      <c r="E27" s="9">
        <f>'№8 '!G243</f>
        <v>14653.3</v>
      </c>
    </row>
    <row r="28" spans="1:5" ht="12.75">
      <c r="A28" s="6" t="s">
        <v>58</v>
      </c>
      <c r="B28" s="7" t="s">
        <v>50</v>
      </c>
      <c r="C28" s="8">
        <f>C29+C30+C31+C33+C34+C32</f>
        <v>441099.1</v>
      </c>
      <c r="D28" s="8">
        <f aca="true" t="shared" si="4" ref="D28:E28">D29+D30+D31+D33+D34+D32</f>
        <v>433001.4</v>
      </c>
      <c r="E28" s="8">
        <f t="shared" si="4"/>
        <v>433001.4</v>
      </c>
    </row>
    <row r="29" spans="1:5" ht="12.75">
      <c r="A29" s="40" t="s">
        <v>72</v>
      </c>
      <c r="B29" s="16" t="s">
        <v>14</v>
      </c>
      <c r="C29" s="9">
        <f>'№8 '!E281</f>
        <v>162704.8</v>
      </c>
      <c r="D29" s="9">
        <f>'№8 '!F281</f>
        <v>162513.8</v>
      </c>
      <c r="E29" s="9">
        <f>'№8 '!G281</f>
        <v>162513.8</v>
      </c>
    </row>
    <row r="30" spans="1:5" ht="12.75">
      <c r="A30" s="19" t="s">
        <v>73</v>
      </c>
      <c r="B30" s="16" t="s">
        <v>15</v>
      </c>
      <c r="C30" s="9">
        <f>'№8 '!E291</f>
        <v>233437.4</v>
      </c>
      <c r="D30" s="9">
        <f>'№8 '!F291</f>
        <v>227242.40000000002</v>
      </c>
      <c r="E30" s="9">
        <f>'№8 '!G291</f>
        <v>227242.40000000002</v>
      </c>
    </row>
    <row r="31" spans="1:5" ht="12.75">
      <c r="A31" s="19" t="s">
        <v>140</v>
      </c>
      <c r="B31" s="16" t="s">
        <v>141</v>
      </c>
      <c r="C31" s="9">
        <f>'№8 '!E329</f>
        <v>36878.299999999996</v>
      </c>
      <c r="D31" s="9">
        <f>'№8 '!F329</f>
        <v>36452.7</v>
      </c>
      <c r="E31" s="9">
        <f>'№8 '!G329</f>
        <v>36452.7</v>
      </c>
    </row>
    <row r="32" spans="1:5" ht="30.75" customHeight="1">
      <c r="A32" s="19" t="s">
        <v>356</v>
      </c>
      <c r="B32" s="16" t="s">
        <v>360</v>
      </c>
      <c r="C32" s="9">
        <f>'№8 '!E343</f>
        <v>479</v>
      </c>
      <c r="D32" s="9">
        <f>'№8 '!F343</f>
        <v>479</v>
      </c>
      <c r="E32" s="9">
        <f>'№8 '!G343</f>
        <v>479</v>
      </c>
    </row>
    <row r="33" spans="1:5" ht="12.75">
      <c r="A33" s="19" t="s">
        <v>59</v>
      </c>
      <c r="B33" s="16" t="s">
        <v>184</v>
      </c>
      <c r="C33" s="9">
        <f>'№8 '!E350</f>
        <v>379.70000000000005</v>
      </c>
      <c r="D33" s="9">
        <f>'№8 '!F350</f>
        <v>386.79999999999995</v>
      </c>
      <c r="E33" s="9">
        <f>'№8 '!G350</f>
        <v>386.79999999999995</v>
      </c>
    </row>
    <row r="34" spans="1:5" ht="12.75">
      <c r="A34" s="19" t="s">
        <v>74</v>
      </c>
      <c r="B34" s="16" t="s">
        <v>16</v>
      </c>
      <c r="C34" s="9">
        <f>'№8 '!E381</f>
        <v>7219.900000000001</v>
      </c>
      <c r="D34" s="9">
        <f>'№8 '!F381</f>
        <v>5926.7</v>
      </c>
      <c r="E34" s="9">
        <f>'№8 '!G381</f>
        <v>5926.7</v>
      </c>
    </row>
    <row r="35" spans="1:5" ht="12.75">
      <c r="A35" s="6" t="s">
        <v>62</v>
      </c>
      <c r="B35" s="29" t="s">
        <v>104</v>
      </c>
      <c r="C35" s="8">
        <f>C36</f>
        <v>29194.800000000003</v>
      </c>
      <c r="D35" s="8">
        <f aca="true" t="shared" si="5" ref="D35:E35">D36</f>
        <v>29347.9</v>
      </c>
      <c r="E35" s="8">
        <f t="shared" si="5"/>
        <v>29347.9</v>
      </c>
    </row>
    <row r="36" spans="1:5" ht="12.75">
      <c r="A36" s="40" t="s">
        <v>63</v>
      </c>
      <c r="B36" s="16" t="s">
        <v>17</v>
      </c>
      <c r="C36" s="9">
        <f>'№8 '!E408</f>
        <v>29194.800000000003</v>
      </c>
      <c r="D36" s="9">
        <f>'№8 '!F408</f>
        <v>29347.9</v>
      </c>
      <c r="E36" s="9">
        <f>'№8 '!G408</f>
        <v>29347.9</v>
      </c>
    </row>
    <row r="37" spans="1:5" ht="12.75">
      <c r="A37" s="6" t="s">
        <v>60</v>
      </c>
      <c r="B37" s="29" t="s">
        <v>52</v>
      </c>
      <c r="C37" s="8">
        <f>C38+C39+C40</f>
        <v>25728.8</v>
      </c>
      <c r="D37" s="8">
        <f aca="true" t="shared" si="6" ref="D37:E37">D38+D39+D40</f>
        <v>22765.6</v>
      </c>
      <c r="E37" s="8">
        <f t="shared" si="6"/>
        <v>23765.899999999998</v>
      </c>
    </row>
    <row r="38" spans="1:5" ht="12.75">
      <c r="A38" s="40" t="s">
        <v>75</v>
      </c>
      <c r="B38" s="16" t="s">
        <v>53</v>
      </c>
      <c r="C38" s="9">
        <f>'№8 '!E433</f>
        <v>1650</v>
      </c>
      <c r="D38" s="9">
        <f>'№8 '!F433</f>
        <v>1650</v>
      </c>
      <c r="E38" s="9">
        <f>'№8 '!G433</f>
        <v>1650</v>
      </c>
    </row>
    <row r="39" spans="1:5" ht="12.75">
      <c r="A39" s="40" t="s">
        <v>61</v>
      </c>
      <c r="B39" s="16" t="s">
        <v>55</v>
      </c>
      <c r="C39" s="9">
        <f>'№8 '!E442</f>
        <v>2627.7000000000003</v>
      </c>
      <c r="D39" s="9">
        <f>'№8 '!F442</f>
        <v>2665.2000000000003</v>
      </c>
      <c r="E39" s="9">
        <f>'№8 '!G442</f>
        <v>2665.2000000000003</v>
      </c>
    </row>
    <row r="40" spans="1:5" ht="12.75">
      <c r="A40" s="40" t="s">
        <v>108</v>
      </c>
      <c r="B40" s="16" t="s">
        <v>109</v>
      </c>
      <c r="C40" s="9">
        <f>'№8 '!E462</f>
        <v>21451.1</v>
      </c>
      <c r="D40" s="9">
        <f>'№8 '!F462</f>
        <v>18450.399999999998</v>
      </c>
      <c r="E40" s="9">
        <f>'№8 '!G462</f>
        <v>19450.699999999997</v>
      </c>
    </row>
    <row r="41" spans="1:5" ht="12.75">
      <c r="A41" s="6" t="s">
        <v>83</v>
      </c>
      <c r="B41" s="29" t="s">
        <v>51</v>
      </c>
      <c r="C41" s="8">
        <f>C42+C43</f>
        <v>12374.3</v>
      </c>
      <c r="D41" s="8">
        <f aca="true" t="shared" si="7" ref="D41:E41">D42+D43</f>
        <v>11745.399999999998</v>
      </c>
      <c r="E41" s="8">
        <f t="shared" si="7"/>
        <v>11745.399999999998</v>
      </c>
    </row>
    <row r="42" spans="1:5" ht="12.75">
      <c r="A42" s="40" t="s">
        <v>110</v>
      </c>
      <c r="B42" s="16" t="s">
        <v>84</v>
      </c>
      <c r="C42" s="9">
        <f>'№8 '!E478</f>
        <v>11803.8</v>
      </c>
      <c r="D42" s="9">
        <f>'№8 '!F478</f>
        <v>11745.399999999998</v>
      </c>
      <c r="E42" s="9">
        <f>'№8 '!G478</f>
        <v>11745.399999999998</v>
      </c>
    </row>
    <row r="43" spans="1:5" ht="15.6" customHeight="1">
      <c r="A43" s="40" t="s">
        <v>111</v>
      </c>
      <c r="B43" s="16" t="s">
        <v>0</v>
      </c>
      <c r="C43" s="9">
        <f>'№8 '!E507</f>
        <v>570.5</v>
      </c>
      <c r="D43" s="9">
        <f>'№8 '!F507</f>
        <v>0</v>
      </c>
      <c r="E43" s="9">
        <f>'№8 '!G507</f>
        <v>0</v>
      </c>
    </row>
    <row r="44" spans="1:5" ht="15" customHeight="1">
      <c r="A44" s="6" t="s">
        <v>142</v>
      </c>
      <c r="B44" s="29" t="s">
        <v>85</v>
      </c>
      <c r="C44" s="8">
        <f>C45</f>
        <v>2068.6</v>
      </c>
      <c r="D44" s="8">
        <f aca="true" t="shared" si="8" ref="D44:E44">D45</f>
        <v>2068.6</v>
      </c>
      <c r="E44" s="8">
        <f t="shared" si="8"/>
        <v>2068.6</v>
      </c>
    </row>
    <row r="45" spans="1:5" ht="15.6" customHeight="1">
      <c r="A45" s="40" t="s">
        <v>86</v>
      </c>
      <c r="B45" s="16" t="s">
        <v>87</v>
      </c>
      <c r="C45" s="9">
        <f>'№8 '!E517</f>
        <v>2068.6</v>
      </c>
      <c r="D45" s="9">
        <f>'№8 '!F517</f>
        <v>2068.6</v>
      </c>
      <c r="E45" s="9">
        <f>'№8 '!G517</f>
        <v>2068.6</v>
      </c>
    </row>
    <row r="46" spans="1:5" ht="12.75">
      <c r="A46" s="6" t="s">
        <v>143</v>
      </c>
      <c r="B46" s="29" t="s">
        <v>182</v>
      </c>
      <c r="C46" s="8">
        <f>C47</f>
        <v>351</v>
      </c>
      <c r="D46" s="8">
        <f aca="true" t="shared" si="9" ref="D46:E46">D47</f>
        <v>0</v>
      </c>
      <c r="E46" s="8">
        <f t="shared" si="9"/>
        <v>0</v>
      </c>
    </row>
    <row r="47" spans="1:5" ht="30.6" customHeight="1">
      <c r="A47" s="40" t="s">
        <v>144</v>
      </c>
      <c r="B47" s="16" t="s">
        <v>145</v>
      </c>
      <c r="C47" s="9">
        <f>'№8 '!E530</f>
        <v>351</v>
      </c>
      <c r="D47" s="9">
        <f>'№8 '!F530</f>
        <v>0</v>
      </c>
      <c r="E47" s="9">
        <f>'№8 '!G530</f>
        <v>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7"/>
  <sheetViews>
    <sheetView zoomScale="94" zoomScaleNormal="94" workbookViewId="0" topLeftCell="A499">
      <selection activeCell="A2" sqref="A2:H2"/>
    </sheetView>
  </sheetViews>
  <sheetFormatPr defaultColWidth="8.875" defaultRowHeight="12.75"/>
  <cols>
    <col min="1" max="1" width="6.25390625" style="5" customWidth="1"/>
    <col min="2" max="2" width="5.875" style="5" customWidth="1"/>
    <col min="3" max="3" width="14.75390625" style="5" customWidth="1"/>
    <col min="4" max="4" width="5.75390625" style="5" customWidth="1"/>
    <col min="5" max="5" width="67.75390625" style="50" customWidth="1"/>
    <col min="6" max="6" width="11.625" style="45" customWidth="1"/>
    <col min="7" max="7" width="11.00390625" style="45" customWidth="1"/>
    <col min="8" max="8" width="10.75390625" style="45" customWidth="1"/>
    <col min="9" max="9" width="8.875" style="5" customWidth="1"/>
    <col min="10" max="10" width="13.875" style="52" bestFit="1" customWidth="1"/>
    <col min="11" max="12" width="10.375" style="52" bestFit="1" customWidth="1"/>
    <col min="13" max="16384" width="8.875" style="5" customWidth="1"/>
  </cols>
  <sheetData>
    <row r="1" spans="1:8" ht="52.15" customHeight="1">
      <c r="A1" s="38" t="s">
        <v>88</v>
      </c>
      <c r="B1" s="186" t="s">
        <v>607</v>
      </c>
      <c r="C1" s="186"/>
      <c r="D1" s="186"/>
      <c r="E1" s="186"/>
      <c r="F1" s="186"/>
      <c r="G1" s="186"/>
      <c r="H1" s="186"/>
    </row>
    <row r="2" spans="1:8" ht="43.9" customHeight="1">
      <c r="A2" s="187" t="s">
        <v>188</v>
      </c>
      <c r="B2" s="187"/>
      <c r="C2" s="187"/>
      <c r="D2" s="187"/>
      <c r="E2" s="187"/>
      <c r="F2" s="187"/>
      <c r="G2" s="187"/>
      <c r="H2" s="187"/>
    </row>
    <row r="3" spans="1:8" ht="12.75">
      <c r="A3" s="188" t="s">
        <v>20</v>
      </c>
      <c r="B3" s="188" t="s">
        <v>57</v>
      </c>
      <c r="C3" s="188" t="s">
        <v>21</v>
      </c>
      <c r="D3" s="188" t="s">
        <v>22</v>
      </c>
      <c r="E3" s="189" t="s">
        <v>23</v>
      </c>
      <c r="F3" s="190" t="s">
        <v>127</v>
      </c>
      <c r="G3" s="190"/>
      <c r="H3" s="190"/>
    </row>
    <row r="4" spans="1:8" ht="12.75">
      <c r="A4" s="188" t="s">
        <v>88</v>
      </c>
      <c r="B4" s="188" t="s">
        <v>88</v>
      </c>
      <c r="C4" s="188" t="s">
        <v>88</v>
      </c>
      <c r="D4" s="188" t="s">
        <v>88</v>
      </c>
      <c r="E4" s="189" t="s">
        <v>88</v>
      </c>
      <c r="F4" s="190" t="s">
        <v>130</v>
      </c>
      <c r="G4" s="190" t="s">
        <v>138</v>
      </c>
      <c r="H4" s="190"/>
    </row>
    <row r="5" spans="1:8" ht="12.75">
      <c r="A5" s="188" t="s">
        <v>88</v>
      </c>
      <c r="B5" s="188" t="s">
        <v>88</v>
      </c>
      <c r="C5" s="188" t="s">
        <v>88</v>
      </c>
      <c r="D5" s="188" t="s">
        <v>88</v>
      </c>
      <c r="E5" s="189" t="s">
        <v>88</v>
      </c>
      <c r="F5" s="190" t="s">
        <v>88</v>
      </c>
      <c r="G5" s="43" t="s">
        <v>131</v>
      </c>
      <c r="H5" s="43" t="s">
        <v>186</v>
      </c>
    </row>
    <row r="6" spans="1:8" ht="12.75">
      <c r="A6" s="39" t="s">
        <v>5</v>
      </c>
      <c r="B6" s="39" t="s">
        <v>99</v>
      </c>
      <c r="C6" s="39" t="s">
        <v>100</v>
      </c>
      <c r="D6" s="39" t="s">
        <v>101</v>
      </c>
      <c r="E6" s="43" t="s">
        <v>102</v>
      </c>
      <c r="F6" s="43" t="s">
        <v>103</v>
      </c>
      <c r="G6" s="43" t="s">
        <v>146</v>
      </c>
      <c r="H6" s="43" t="s">
        <v>147</v>
      </c>
    </row>
    <row r="7" spans="1:8" ht="12.75">
      <c r="A7" s="20" t="s">
        <v>88</v>
      </c>
      <c r="B7" s="20" t="s">
        <v>88</v>
      </c>
      <c r="C7" s="20" t="s">
        <v>88</v>
      </c>
      <c r="D7" s="20" t="s">
        <v>88</v>
      </c>
      <c r="E7" s="42" t="s">
        <v>1</v>
      </c>
      <c r="F7" s="44">
        <f>F8+F367+F412+F456+F475+F554</f>
        <v>637028.5</v>
      </c>
      <c r="G7" s="44">
        <f>G8+G367+G412+G456+G475+G554</f>
        <v>626304.8</v>
      </c>
      <c r="H7" s="44">
        <f>H8+H367+H412+H456+H475+H554</f>
        <v>616371.1</v>
      </c>
    </row>
    <row r="8" spans="1:8" ht="12.75">
      <c r="A8" s="20" t="s">
        <v>24</v>
      </c>
      <c r="B8" s="35" t="s">
        <v>88</v>
      </c>
      <c r="C8" s="35" t="s">
        <v>88</v>
      </c>
      <c r="D8" s="35" t="s">
        <v>88</v>
      </c>
      <c r="E8" s="42" t="s">
        <v>105</v>
      </c>
      <c r="F8" s="44">
        <f>F9+F111+F131+F189+F227+F268+F293+F353+F323</f>
        <v>154406.1</v>
      </c>
      <c r="G8" s="44">
        <f>G9+G111+G131+G189+G227+G268+G293+G353+G323</f>
        <v>185458.5</v>
      </c>
      <c r="H8" s="44">
        <f>H9+H111+H131+H189+H227+H268+H293+H353+H323</f>
        <v>175811.5</v>
      </c>
    </row>
    <row r="9" spans="1:8" ht="12.75">
      <c r="A9" s="39" t="s">
        <v>24</v>
      </c>
      <c r="B9" s="39" t="s">
        <v>76</v>
      </c>
      <c r="C9" s="39" t="s">
        <v>88</v>
      </c>
      <c r="D9" s="39" t="s">
        <v>88</v>
      </c>
      <c r="E9" s="17" t="s">
        <v>25</v>
      </c>
      <c r="F9" s="31">
        <f>F10+F16+F35+F48+F41</f>
        <v>50611</v>
      </c>
      <c r="G9" s="31">
        <f aca="true" t="shared" si="0" ref="G9:H9">G10+G16+G35+G48+G41</f>
        <v>55592.49999999999</v>
      </c>
      <c r="H9" s="31">
        <f t="shared" si="0"/>
        <v>56785.7</v>
      </c>
    </row>
    <row r="10" spans="1:8" ht="31.5">
      <c r="A10" s="39" t="s">
        <v>24</v>
      </c>
      <c r="B10" s="39" t="s">
        <v>64</v>
      </c>
      <c r="C10" s="39" t="s">
        <v>88</v>
      </c>
      <c r="D10" s="39" t="s">
        <v>88</v>
      </c>
      <c r="E10" s="10" t="s">
        <v>81</v>
      </c>
      <c r="F10" s="31">
        <f>F11</f>
        <v>1479</v>
      </c>
      <c r="G10" s="31">
        <f aca="true" t="shared" si="1" ref="G10:H14">G11</f>
        <v>1479</v>
      </c>
      <c r="H10" s="31">
        <f t="shared" si="1"/>
        <v>1479</v>
      </c>
    </row>
    <row r="11" spans="1:8" ht="12.75">
      <c r="A11" s="39" t="s">
        <v>24</v>
      </c>
      <c r="B11" s="39" t="s">
        <v>64</v>
      </c>
      <c r="C11" s="39">
        <v>9900000000</v>
      </c>
      <c r="D11" s="39"/>
      <c r="E11" s="46" t="s">
        <v>200</v>
      </c>
      <c r="F11" s="31">
        <f>F12</f>
        <v>1479</v>
      </c>
      <c r="G11" s="31">
        <f t="shared" si="1"/>
        <v>1479</v>
      </c>
      <c r="H11" s="31">
        <f t="shared" si="1"/>
        <v>1479</v>
      </c>
    </row>
    <row r="12" spans="1:8" ht="31.5">
      <c r="A12" s="39" t="s">
        <v>24</v>
      </c>
      <c r="B12" s="39" t="s">
        <v>64</v>
      </c>
      <c r="C12" s="39">
        <v>9990000000</v>
      </c>
      <c r="D12" s="39"/>
      <c r="E12" s="46" t="s">
        <v>272</v>
      </c>
      <c r="F12" s="31">
        <f>F13</f>
        <v>1479</v>
      </c>
      <c r="G12" s="31">
        <f t="shared" si="1"/>
        <v>1479</v>
      </c>
      <c r="H12" s="31">
        <f t="shared" si="1"/>
        <v>1479</v>
      </c>
    </row>
    <row r="13" spans="1:8" ht="12.75">
      <c r="A13" s="39" t="s">
        <v>24</v>
      </c>
      <c r="B13" s="39" t="s">
        <v>64</v>
      </c>
      <c r="C13" s="39">
        <v>9990021000</v>
      </c>
      <c r="D13" s="35"/>
      <c r="E13" s="46" t="s">
        <v>273</v>
      </c>
      <c r="F13" s="31">
        <f>F14</f>
        <v>1479</v>
      </c>
      <c r="G13" s="31">
        <f t="shared" si="1"/>
        <v>1479</v>
      </c>
      <c r="H13" s="31">
        <f t="shared" si="1"/>
        <v>1479</v>
      </c>
    </row>
    <row r="14" spans="1:8" ht="63">
      <c r="A14" s="39" t="s">
        <v>24</v>
      </c>
      <c r="B14" s="39" t="s">
        <v>64</v>
      </c>
      <c r="C14" s="39">
        <v>9990021000</v>
      </c>
      <c r="D14" s="39" t="s">
        <v>90</v>
      </c>
      <c r="E14" s="46" t="s">
        <v>2</v>
      </c>
      <c r="F14" s="31">
        <f>F15</f>
        <v>1479</v>
      </c>
      <c r="G14" s="31">
        <f t="shared" si="1"/>
        <v>1479</v>
      </c>
      <c r="H14" s="31">
        <f t="shared" si="1"/>
        <v>1479</v>
      </c>
    </row>
    <row r="15" spans="1:8" ht="34.15" customHeight="1">
      <c r="A15" s="39" t="s">
        <v>24</v>
      </c>
      <c r="B15" s="39" t="s">
        <v>64</v>
      </c>
      <c r="C15" s="39">
        <v>9990021000</v>
      </c>
      <c r="D15" s="39">
        <v>120</v>
      </c>
      <c r="E15" s="46" t="s">
        <v>193</v>
      </c>
      <c r="F15" s="31">
        <v>1479</v>
      </c>
      <c r="G15" s="31">
        <v>1479</v>
      </c>
      <c r="H15" s="31">
        <v>1479</v>
      </c>
    </row>
    <row r="16" spans="1:8" ht="47.25">
      <c r="A16" s="39" t="s">
        <v>24</v>
      </c>
      <c r="B16" s="39" t="s">
        <v>66</v>
      </c>
      <c r="C16" s="39" t="s">
        <v>88</v>
      </c>
      <c r="D16" s="39" t="s">
        <v>88</v>
      </c>
      <c r="E16" s="46" t="s">
        <v>43</v>
      </c>
      <c r="F16" s="31">
        <f>F17</f>
        <v>22754.2</v>
      </c>
      <c r="G16" s="31">
        <f aca="true" t="shared" si="2" ref="G16:H18">G17</f>
        <v>18867.899999999998</v>
      </c>
      <c r="H16" s="31">
        <f t="shared" si="2"/>
        <v>18867.899999999998</v>
      </c>
    </row>
    <row r="17" spans="1:8" ht="12.75">
      <c r="A17" s="39" t="s">
        <v>24</v>
      </c>
      <c r="B17" s="39" t="s">
        <v>66</v>
      </c>
      <c r="C17" s="39">
        <v>9900000000</v>
      </c>
      <c r="D17" s="39"/>
      <c r="E17" s="46" t="s">
        <v>200</v>
      </c>
      <c r="F17" s="31">
        <f>F18</f>
        <v>22754.2</v>
      </c>
      <c r="G17" s="31">
        <f t="shared" si="2"/>
        <v>18867.899999999998</v>
      </c>
      <c r="H17" s="31">
        <f t="shared" si="2"/>
        <v>18867.899999999998</v>
      </c>
    </row>
    <row r="18" spans="1:8" ht="31.5">
      <c r="A18" s="39" t="s">
        <v>24</v>
      </c>
      <c r="B18" s="39" t="s">
        <v>66</v>
      </c>
      <c r="C18" s="39">
        <v>9990000000</v>
      </c>
      <c r="D18" s="39"/>
      <c r="E18" s="46" t="s">
        <v>272</v>
      </c>
      <c r="F18" s="31">
        <f>F19</f>
        <v>22754.2</v>
      </c>
      <c r="G18" s="31">
        <f t="shared" si="2"/>
        <v>18867.899999999998</v>
      </c>
      <c r="H18" s="31">
        <f t="shared" si="2"/>
        <v>18867.899999999998</v>
      </c>
    </row>
    <row r="19" spans="1:8" ht="31.5">
      <c r="A19" s="39" t="s">
        <v>24</v>
      </c>
      <c r="B19" s="39" t="s">
        <v>66</v>
      </c>
      <c r="C19" s="39">
        <v>9990200000</v>
      </c>
      <c r="D19" s="35"/>
      <c r="E19" s="46" t="s">
        <v>215</v>
      </c>
      <c r="F19" s="31">
        <f>F20+F27+F30</f>
        <v>22754.2</v>
      </c>
      <c r="G19" s="31">
        <f aca="true" t="shared" si="3" ref="G19:H19">G20+G27+G30</f>
        <v>18867.899999999998</v>
      </c>
      <c r="H19" s="31">
        <f t="shared" si="3"/>
        <v>18867.899999999998</v>
      </c>
    </row>
    <row r="20" spans="1:8" ht="47.25">
      <c r="A20" s="39" t="s">
        <v>24</v>
      </c>
      <c r="B20" s="39" t="s">
        <v>66</v>
      </c>
      <c r="C20" s="39">
        <v>9990225000</v>
      </c>
      <c r="D20" s="39"/>
      <c r="E20" s="46" t="s">
        <v>216</v>
      </c>
      <c r="F20" s="31">
        <f>F21+F23+F25</f>
        <v>22029.2</v>
      </c>
      <c r="G20" s="31">
        <f aca="true" t="shared" si="4" ref="G20:H20">G21+G23+G25</f>
        <v>18142.899999999998</v>
      </c>
      <c r="H20" s="31">
        <f t="shared" si="4"/>
        <v>18142.899999999998</v>
      </c>
    </row>
    <row r="21" spans="1:8" ht="63">
      <c r="A21" s="39" t="s">
        <v>24</v>
      </c>
      <c r="B21" s="39" t="s">
        <v>66</v>
      </c>
      <c r="C21" s="39">
        <v>9990225000</v>
      </c>
      <c r="D21" s="39" t="s">
        <v>90</v>
      </c>
      <c r="E21" s="46" t="s">
        <v>2</v>
      </c>
      <c r="F21" s="31">
        <f>F22</f>
        <v>20421.8</v>
      </c>
      <c r="G21" s="31">
        <f aca="true" t="shared" si="5" ref="G21:H21">G22</f>
        <v>18142.899999999998</v>
      </c>
      <c r="H21" s="31">
        <f t="shared" si="5"/>
        <v>18142.899999999998</v>
      </c>
    </row>
    <row r="22" spans="1:8" ht="34.9" customHeight="1">
      <c r="A22" s="39" t="s">
        <v>24</v>
      </c>
      <c r="B22" s="39" t="s">
        <v>66</v>
      </c>
      <c r="C22" s="39">
        <v>9990225000</v>
      </c>
      <c r="D22" s="39">
        <v>120</v>
      </c>
      <c r="E22" s="46" t="s">
        <v>193</v>
      </c>
      <c r="F22" s="31">
        <f>22241.6-1819.8</f>
        <v>20421.8</v>
      </c>
      <c r="G22" s="31">
        <f>20586.6-2443.7</f>
        <v>18142.899999999998</v>
      </c>
      <c r="H22" s="31">
        <f>20586.6-2443.7</f>
        <v>18142.899999999998</v>
      </c>
    </row>
    <row r="23" spans="1:8" ht="31.5">
      <c r="A23" s="39" t="s">
        <v>24</v>
      </c>
      <c r="B23" s="39" t="s">
        <v>66</v>
      </c>
      <c r="C23" s="39">
        <v>9990225000</v>
      </c>
      <c r="D23" s="39" t="s">
        <v>91</v>
      </c>
      <c r="E23" s="46" t="s">
        <v>148</v>
      </c>
      <c r="F23" s="31">
        <f>F24</f>
        <v>1571.4</v>
      </c>
      <c r="G23" s="31">
        <f aca="true" t="shared" si="6" ref="G23:H23">G24</f>
        <v>0</v>
      </c>
      <c r="H23" s="31">
        <f t="shared" si="6"/>
        <v>0</v>
      </c>
    </row>
    <row r="24" spans="1:8" ht="30.6" customHeight="1">
      <c r="A24" s="39" t="s">
        <v>24</v>
      </c>
      <c r="B24" s="39" t="s">
        <v>66</v>
      </c>
      <c r="C24" s="39">
        <v>9990225000</v>
      </c>
      <c r="D24" s="39">
        <v>240</v>
      </c>
      <c r="E24" s="46" t="s">
        <v>194</v>
      </c>
      <c r="F24" s="31">
        <v>1571.4</v>
      </c>
      <c r="G24" s="31">
        <v>0</v>
      </c>
      <c r="H24" s="31">
        <v>0</v>
      </c>
    </row>
    <row r="25" spans="1:8" ht="12.75">
      <c r="A25" s="39" t="s">
        <v>24</v>
      </c>
      <c r="B25" s="39" t="s">
        <v>66</v>
      </c>
      <c r="C25" s="39">
        <v>9990225000</v>
      </c>
      <c r="D25" s="39" t="s">
        <v>92</v>
      </c>
      <c r="E25" s="46" t="s">
        <v>93</v>
      </c>
      <c r="F25" s="31">
        <f>F26</f>
        <v>36</v>
      </c>
      <c r="G25" s="31">
        <f aca="true" t="shared" si="7" ref="G25:H25">G26</f>
        <v>0</v>
      </c>
      <c r="H25" s="31">
        <f t="shared" si="7"/>
        <v>0</v>
      </c>
    </row>
    <row r="26" spans="1:8" ht="12.75">
      <c r="A26" s="39" t="s">
        <v>24</v>
      </c>
      <c r="B26" s="39" t="s">
        <v>66</v>
      </c>
      <c r="C26" s="39">
        <v>9990225000</v>
      </c>
      <c r="D26" s="39">
        <v>850</v>
      </c>
      <c r="E26" s="46" t="s">
        <v>195</v>
      </c>
      <c r="F26" s="31">
        <v>36</v>
      </c>
      <c r="G26" s="31">
        <v>0</v>
      </c>
      <c r="H26" s="31">
        <v>0</v>
      </c>
    </row>
    <row r="27" spans="1:8" ht="47.25">
      <c r="A27" s="39" t="s">
        <v>24</v>
      </c>
      <c r="B27" s="39" t="s">
        <v>66</v>
      </c>
      <c r="C27" s="39">
        <v>9990226000</v>
      </c>
      <c r="D27" s="39"/>
      <c r="E27" s="46" t="s">
        <v>274</v>
      </c>
      <c r="F27" s="31">
        <f>F28</f>
        <v>75</v>
      </c>
      <c r="G27" s="31">
        <f aca="true" t="shared" si="8" ref="G27:H28">G28</f>
        <v>75</v>
      </c>
      <c r="H27" s="31">
        <f t="shared" si="8"/>
        <v>75</v>
      </c>
    </row>
    <row r="28" spans="1:8" ht="63">
      <c r="A28" s="39" t="s">
        <v>24</v>
      </c>
      <c r="B28" s="39" t="s">
        <v>66</v>
      </c>
      <c r="C28" s="39">
        <v>9990226000</v>
      </c>
      <c r="D28" s="39" t="s">
        <v>90</v>
      </c>
      <c r="E28" s="46" t="s">
        <v>2</v>
      </c>
      <c r="F28" s="31">
        <f>F29</f>
        <v>75</v>
      </c>
      <c r="G28" s="31">
        <f t="shared" si="8"/>
        <v>75</v>
      </c>
      <c r="H28" s="31">
        <f t="shared" si="8"/>
        <v>75</v>
      </c>
    </row>
    <row r="29" spans="1:8" ht="33.6" customHeight="1">
      <c r="A29" s="39" t="s">
        <v>24</v>
      </c>
      <c r="B29" s="39" t="s">
        <v>66</v>
      </c>
      <c r="C29" s="39">
        <v>9990226000</v>
      </c>
      <c r="D29" s="39">
        <v>120</v>
      </c>
      <c r="E29" s="46" t="s">
        <v>193</v>
      </c>
      <c r="F29" s="31">
        <v>75</v>
      </c>
      <c r="G29" s="31">
        <v>75</v>
      </c>
      <c r="H29" s="31">
        <v>75</v>
      </c>
    </row>
    <row r="30" spans="1:8" ht="48" customHeight="1">
      <c r="A30" s="39" t="s">
        <v>24</v>
      </c>
      <c r="B30" s="39" t="s">
        <v>66</v>
      </c>
      <c r="C30" s="39">
        <v>9990210510</v>
      </c>
      <c r="D30" s="39"/>
      <c r="E30" s="46" t="s">
        <v>275</v>
      </c>
      <c r="F30" s="31">
        <f>F31+F33</f>
        <v>650</v>
      </c>
      <c r="G30" s="31">
        <f aca="true" t="shared" si="9" ref="G30:H30">G31+G33</f>
        <v>650</v>
      </c>
      <c r="H30" s="31">
        <f t="shared" si="9"/>
        <v>650</v>
      </c>
    </row>
    <row r="31" spans="1:8" ht="63">
      <c r="A31" s="39" t="s">
        <v>24</v>
      </c>
      <c r="B31" s="39" t="s">
        <v>66</v>
      </c>
      <c r="C31" s="39">
        <v>9990210510</v>
      </c>
      <c r="D31" s="39" t="s">
        <v>90</v>
      </c>
      <c r="E31" s="46" t="s">
        <v>2</v>
      </c>
      <c r="F31" s="31">
        <f>F32</f>
        <v>575</v>
      </c>
      <c r="G31" s="31">
        <f aca="true" t="shared" si="10" ref="G31:H31">G32</f>
        <v>575</v>
      </c>
      <c r="H31" s="31">
        <f t="shared" si="10"/>
        <v>575</v>
      </c>
    </row>
    <row r="32" spans="1:8" ht="31.15" customHeight="1">
      <c r="A32" s="39" t="s">
        <v>24</v>
      </c>
      <c r="B32" s="39" t="s">
        <v>66</v>
      </c>
      <c r="C32" s="39">
        <v>9990210510</v>
      </c>
      <c r="D32" s="39">
        <v>120</v>
      </c>
      <c r="E32" s="46" t="s">
        <v>193</v>
      </c>
      <c r="F32" s="31">
        <v>575</v>
      </c>
      <c r="G32" s="31">
        <v>575</v>
      </c>
      <c r="H32" s="31">
        <v>575</v>
      </c>
    </row>
    <row r="33" spans="1:8" ht="31.5">
      <c r="A33" s="39" t="s">
        <v>24</v>
      </c>
      <c r="B33" s="39" t="s">
        <v>66</v>
      </c>
      <c r="C33" s="39">
        <v>9990210510</v>
      </c>
      <c r="D33" s="39" t="s">
        <v>91</v>
      </c>
      <c r="E33" s="46" t="s">
        <v>148</v>
      </c>
      <c r="F33" s="31">
        <f>F34</f>
        <v>75</v>
      </c>
      <c r="G33" s="31">
        <f aca="true" t="shared" si="11" ref="G33:H33">G34</f>
        <v>75</v>
      </c>
      <c r="H33" s="31">
        <f t="shared" si="11"/>
        <v>75</v>
      </c>
    </row>
    <row r="34" spans="1:8" ht="30.6" customHeight="1">
      <c r="A34" s="39" t="s">
        <v>24</v>
      </c>
      <c r="B34" s="39" t="s">
        <v>66</v>
      </c>
      <c r="C34" s="39">
        <v>9990210510</v>
      </c>
      <c r="D34" s="39">
        <v>240</v>
      </c>
      <c r="E34" s="46" t="s">
        <v>194</v>
      </c>
      <c r="F34" s="31">
        <v>75</v>
      </c>
      <c r="G34" s="31">
        <v>75</v>
      </c>
      <c r="H34" s="31">
        <v>75</v>
      </c>
    </row>
    <row r="35" spans="1:8" ht="12.75">
      <c r="A35" s="39" t="s">
        <v>24</v>
      </c>
      <c r="B35" s="11" t="s">
        <v>283</v>
      </c>
      <c r="C35" s="12"/>
      <c r="D35" s="15"/>
      <c r="E35" s="10" t="s">
        <v>284</v>
      </c>
      <c r="F35" s="31">
        <f>F36</f>
        <v>145</v>
      </c>
      <c r="G35" s="31">
        <f aca="true" t="shared" si="12" ref="G35:H39">G36</f>
        <v>9.5</v>
      </c>
      <c r="H35" s="31">
        <f t="shared" si="12"/>
        <v>15.7</v>
      </c>
    </row>
    <row r="36" spans="1:8" ht="12.75">
      <c r="A36" s="39" t="s">
        <v>24</v>
      </c>
      <c r="B36" s="11" t="s">
        <v>283</v>
      </c>
      <c r="C36" s="39">
        <v>9900000000</v>
      </c>
      <c r="D36" s="39"/>
      <c r="E36" s="46" t="s">
        <v>200</v>
      </c>
      <c r="F36" s="31">
        <f>F37</f>
        <v>145</v>
      </c>
      <c r="G36" s="31">
        <f t="shared" si="12"/>
        <v>9.5</v>
      </c>
      <c r="H36" s="31">
        <f t="shared" si="12"/>
        <v>15.7</v>
      </c>
    </row>
    <row r="37" spans="1:8" ht="31.5">
      <c r="A37" s="39" t="s">
        <v>24</v>
      </c>
      <c r="B37" s="11" t="s">
        <v>283</v>
      </c>
      <c r="C37" s="39">
        <v>9930000000</v>
      </c>
      <c r="D37" s="39"/>
      <c r="E37" s="46" t="s">
        <v>285</v>
      </c>
      <c r="F37" s="31">
        <f>F38</f>
        <v>145</v>
      </c>
      <c r="G37" s="31">
        <f t="shared" si="12"/>
        <v>9.5</v>
      </c>
      <c r="H37" s="31">
        <f t="shared" si="12"/>
        <v>15.7</v>
      </c>
    </row>
    <row r="38" spans="1:8" ht="47.25">
      <c r="A38" s="39" t="s">
        <v>24</v>
      </c>
      <c r="B38" s="11" t="s">
        <v>283</v>
      </c>
      <c r="C38" s="39">
        <v>9930051200</v>
      </c>
      <c r="D38" s="39"/>
      <c r="E38" s="46" t="s">
        <v>286</v>
      </c>
      <c r="F38" s="31">
        <f>F39</f>
        <v>145</v>
      </c>
      <c r="G38" s="31">
        <f t="shared" si="12"/>
        <v>9.5</v>
      </c>
      <c r="H38" s="31">
        <f t="shared" si="12"/>
        <v>15.7</v>
      </c>
    </row>
    <row r="39" spans="1:8" ht="31.5">
      <c r="A39" s="39" t="s">
        <v>24</v>
      </c>
      <c r="B39" s="11" t="s">
        <v>283</v>
      </c>
      <c r="C39" s="39">
        <v>9930051200</v>
      </c>
      <c r="D39" s="39" t="s">
        <v>91</v>
      </c>
      <c r="E39" s="46" t="s">
        <v>148</v>
      </c>
      <c r="F39" s="31">
        <f>F40</f>
        <v>145</v>
      </c>
      <c r="G39" s="31">
        <f t="shared" si="12"/>
        <v>9.5</v>
      </c>
      <c r="H39" s="31">
        <f t="shared" si="12"/>
        <v>15.7</v>
      </c>
    </row>
    <row r="40" spans="1:8" ht="36.6" customHeight="1">
      <c r="A40" s="39" t="s">
        <v>24</v>
      </c>
      <c r="B40" s="11" t="s">
        <v>283</v>
      </c>
      <c r="C40" s="39">
        <v>9930051200</v>
      </c>
      <c r="D40" s="39">
        <v>240</v>
      </c>
      <c r="E40" s="46" t="s">
        <v>194</v>
      </c>
      <c r="F40" s="31">
        <v>145</v>
      </c>
      <c r="G40" s="31">
        <v>9.5</v>
      </c>
      <c r="H40" s="31">
        <v>15.7</v>
      </c>
    </row>
    <row r="41" spans="1:8" ht="12.75">
      <c r="A41" s="151" t="s">
        <v>24</v>
      </c>
      <c r="B41" s="32" t="s">
        <v>598</v>
      </c>
      <c r="C41" s="151"/>
      <c r="D41" s="151"/>
      <c r="E41" s="64" t="s">
        <v>600</v>
      </c>
      <c r="F41" s="31">
        <f aca="true" t="shared" si="13" ref="F41:F46">F42</f>
        <v>88.6</v>
      </c>
      <c r="G41" s="31">
        <f aca="true" t="shared" si="14" ref="G41:H46">G42</f>
        <v>88.6</v>
      </c>
      <c r="H41" s="31">
        <f t="shared" si="14"/>
        <v>88.6</v>
      </c>
    </row>
    <row r="42" spans="1:8" ht="47.25">
      <c r="A42" s="151" t="s">
        <v>24</v>
      </c>
      <c r="B42" s="11" t="s">
        <v>598</v>
      </c>
      <c r="C42" s="153">
        <v>1200000000</v>
      </c>
      <c r="D42" s="151"/>
      <c r="E42" s="152" t="s">
        <v>319</v>
      </c>
      <c r="F42" s="31">
        <f t="shared" si="13"/>
        <v>88.6</v>
      </c>
      <c r="G42" s="31">
        <f t="shared" si="14"/>
        <v>88.6</v>
      </c>
      <c r="H42" s="31">
        <f t="shared" si="14"/>
        <v>88.6</v>
      </c>
    </row>
    <row r="43" spans="1:8" ht="31.5">
      <c r="A43" s="151" t="s">
        <v>24</v>
      </c>
      <c r="B43" s="11" t="s">
        <v>598</v>
      </c>
      <c r="C43" s="151">
        <v>1240000000</v>
      </c>
      <c r="D43" s="151"/>
      <c r="E43" s="152" t="s">
        <v>243</v>
      </c>
      <c r="F43" s="31">
        <f t="shared" si="13"/>
        <v>88.6</v>
      </c>
      <c r="G43" s="31">
        <f t="shared" si="14"/>
        <v>88.6</v>
      </c>
      <c r="H43" s="31">
        <f t="shared" si="14"/>
        <v>88.6</v>
      </c>
    </row>
    <row r="44" spans="1:8" ht="36.6" customHeight="1">
      <c r="A44" s="151" t="s">
        <v>24</v>
      </c>
      <c r="B44" s="32" t="s">
        <v>598</v>
      </c>
      <c r="C44" s="151">
        <v>1240500000</v>
      </c>
      <c r="D44" s="151"/>
      <c r="E44" s="152" t="s">
        <v>244</v>
      </c>
      <c r="F44" s="31">
        <f t="shared" si="13"/>
        <v>88.6</v>
      </c>
      <c r="G44" s="31">
        <f t="shared" si="14"/>
        <v>88.6</v>
      </c>
      <c r="H44" s="31">
        <f t="shared" si="14"/>
        <v>88.6</v>
      </c>
    </row>
    <row r="45" spans="1:8" ht="31.5">
      <c r="A45" s="151" t="s">
        <v>24</v>
      </c>
      <c r="B45" s="11" t="s">
        <v>598</v>
      </c>
      <c r="C45" s="151">
        <v>1240520410</v>
      </c>
      <c r="D45" s="151"/>
      <c r="E45" s="152" t="s">
        <v>367</v>
      </c>
      <c r="F45" s="31">
        <f t="shared" si="13"/>
        <v>88.6</v>
      </c>
      <c r="G45" s="31">
        <f t="shared" si="14"/>
        <v>88.6</v>
      </c>
      <c r="H45" s="31">
        <f t="shared" si="14"/>
        <v>88.6</v>
      </c>
    </row>
    <row r="46" spans="1:8" ht="12.75">
      <c r="A46" s="151" t="s">
        <v>24</v>
      </c>
      <c r="B46" s="11" t="s">
        <v>598</v>
      </c>
      <c r="C46" s="151">
        <v>1240520410</v>
      </c>
      <c r="D46" s="151" t="s">
        <v>92</v>
      </c>
      <c r="E46" s="152" t="s">
        <v>93</v>
      </c>
      <c r="F46" s="31">
        <f t="shared" si="13"/>
        <v>88.6</v>
      </c>
      <c r="G46" s="31">
        <f t="shared" si="14"/>
        <v>88.6</v>
      </c>
      <c r="H46" s="31">
        <f t="shared" si="14"/>
        <v>88.6</v>
      </c>
    </row>
    <row r="47" spans="1:8" ht="34.15" customHeight="1">
      <c r="A47" s="151" t="s">
        <v>24</v>
      </c>
      <c r="B47" s="11" t="s">
        <v>598</v>
      </c>
      <c r="C47" s="151">
        <v>1240520410</v>
      </c>
      <c r="D47" s="151">
        <v>860</v>
      </c>
      <c r="E47" s="152" t="s">
        <v>601</v>
      </c>
      <c r="F47" s="31">
        <v>88.6</v>
      </c>
      <c r="G47" s="31">
        <v>88.6</v>
      </c>
      <c r="H47" s="31">
        <v>88.6</v>
      </c>
    </row>
    <row r="48" spans="1:8" ht="12.75">
      <c r="A48" s="39" t="s">
        <v>24</v>
      </c>
      <c r="B48" s="39" t="s">
        <v>82</v>
      </c>
      <c r="C48" s="39" t="s">
        <v>88</v>
      </c>
      <c r="D48" s="39" t="s">
        <v>88</v>
      </c>
      <c r="E48" s="46" t="s">
        <v>44</v>
      </c>
      <c r="F48" s="31">
        <f>F49+F64+F93+F70</f>
        <v>26144.2</v>
      </c>
      <c r="G48" s="31">
        <f>G49+G64+G93+G70</f>
        <v>35147.5</v>
      </c>
      <c r="H48" s="31">
        <f>H49+H64+H93+H70</f>
        <v>36334.5</v>
      </c>
    </row>
    <row r="49" spans="1:8" ht="47.25">
      <c r="A49" s="39" t="s">
        <v>24</v>
      </c>
      <c r="B49" s="39" t="s">
        <v>82</v>
      </c>
      <c r="C49" s="43">
        <v>1200000000</v>
      </c>
      <c r="D49" s="39"/>
      <c r="E49" s="46" t="s">
        <v>319</v>
      </c>
      <c r="F49" s="31">
        <f>F50</f>
        <v>682.5</v>
      </c>
      <c r="G49" s="31">
        <f aca="true" t="shared" si="15" ref="G49:H49">G50</f>
        <v>682.5</v>
      </c>
      <c r="H49" s="31">
        <f t="shared" si="15"/>
        <v>682.5</v>
      </c>
    </row>
    <row r="50" spans="1:8" ht="31.5">
      <c r="A50" s="39" t="s">
        <v>24</v>
      </c>
      <c r="B50" s="39" t="s">
        <v>82</v>
      </c>
      <c r="C50" s="39">
        <v>1240000000</v>
      </c>
      <c r="D50" s="39"/>
      <c r="E50" s="46" t="s">
        <v>243</v>
      </c>
      <c r="F50" s="31">
        <f>F51+F57</f>
        <v>682.5</v>
      </c>
      <c r="G50" s="31">
        <f aca="true" t="shared" si="16" ref="G50:H50">G51+G57</f>
        <v>682.5</v>
      </c>
      <c r="H50" s="31">
        <f t="shared" si="16"/>
        <v>682.5</v>
      </c>
    </row>
    <row r="51" spans="1:8" ht="31.5">
      <c r="A51" s="39" t="s">
        <v>24</v>
      </c>
      <c r="B51" s="39" t="s">
        <v>82</v>
      </c>
      <c r="C51" s="39">
        <v>1240200000</v>
      </c>
      <c r="D51" s="39"/>
      <c r="E51" s="46" t="s">
        <v>265</v>
      </c>
      <c r="F51" s="31">
        <f>F52</f>
        <v>62.4</v>
      </c>
      <c r="G51" s="31">
        <f aca="true" t="shared" si="17" ref="G51:H51">G52</f>
        <v>62.4</v>
      </c>
      <c r="H51" s="31">
        <f t="shared" si="17"/>
        <v>62.4</v>
      </c>
    </row>
    <row r="52" spans="1:8" ht="12.75">
      <c r="A52" s="39" t="s">
        <v>24</v>
      </c>
      <c r="B52" s="39" t="s">
        <v>82</v>
      </c>
      <c r="C52" s="39">
        <v>1240220340</v>
      </c>
      <c r="D52" s="39"/>
      <c r="E52" s="46" t="s">
        <v>276</v>
      </c>
      <c r="F52" s="31">
        <f>F53+F55</f>
        <v>62.4</v>
      </c>
      <c r="G52" s="31">
        <f aca="true" t="shared" si="18" ref="G52:H52">G53+G55</f>
        <v>62.4</v>
      </c>
      <c r="H52" s="31">
        <f t="shared" si="18"/>
        <v>62.4</v>
      </c>
    </row>
    <row r="53" spans="1:8" ht="31.5">
      <c r="A53" s="39" t="s">
        <v>24</v>
      </c>
      <c r="B53" s="39" t="s">
        <v>82</v>
      </c>
      <c r="C53" s="39">
        <v>1240220340</v>
      </c>
      <c r="D53" s="43" t="s">
        <v>91</v>
      </c>
      <c r="E53" s="46" t="s">
        <v>148</v>
      </c>
      <c r="F53" s="31">
        <f>F54</f>
        <v>47.4</v>
      </c>
      <c r="G53" s="31">
        <f aca="true" t="shared" si="19" ref="G53:H53">G54</f>
        <v>47.4</v>
      </c>
      <c r="H53" s="31">
        <f t="shared" si="19"/>
        <v>47.4</v>
      </c>
    </row>
    <row r="54" spans="1:8" ht="36" customHeight="1">
      <c r="A54" s="39" t="s">
        <v>24</v>
      </c>
      <c r="B54" s="39" t="s">
        <v>82</v>
      </c>
      <c r="C54" s="39">
        <v>1240220340</v>
      </c>
      <c r="D54" s="39">
        <v>240</v>
      </c>
      <c r="E54" s="46" t="s">
        <v>194</v>
      </c>
      <c r="F54" s="31">
        <v>47.4</v>
      </c>
      <c r="G54" s="31">
        <v>47.4</v>
      </c>
      <c r="H54" s="31">
        <v>47.4</v>
      </c>
    </row>
    <row r="55" spans="1:8" ht="12.75">
      <c r="A55" s="39" t="s">
        <v>24</v>
      </c>
      <c r="B55" s="39" t="s">
        <v>82</v>
      </c>
      <c r="C55" s="39">
        <v>1240220340</v>
      </c>
      <c r="D55" s="43" t="s">
        <v>95</v>
      </c>
      <c r="E55" s="46" t="s">
        <v>96</v>
      </c>
      <c r="F55" s="31">
        <f>F56</f>
        <v>15</v>
      </c>
      <c r="G55" s="31">
        <f aca="true" t="shared" si="20" ref="G55:H55">G56</f>
        <v>15</v>
      </c>
      <c r="H55" s="31">
        <f t="shared" si="20"/>
        <v>15</v>
      </c>
    </row>
    <row r="56" spans="1:8" ht="12.75">
      <c r="A56" s="39" t="s">
        <v>24</v>
      </c>
      <c r="B56" s="39" t="s">
        <v>82</v>
      </c>
      <c r="C56" s="39">
        <v>1240220340</v>
      </c>
      <c r="D56" s="39">
        <v>350</v>
      </c>
      <c r="E56" s="25" t="s">
        <v>277</v>
      </c>
      <c r="F56" s="31">
        <v>15</v>
      </c>
      <c r="G56" s="31">
        <v>15</v>
      </c>
      <c r="H56" s="31">
        <v>15</v>
      </c>
    </row>
    <row r="57" spans="1:8" ht="31.5">
      <c r="A57" s="39" t="s">
        <v>24</v>
      </c>
      <c r="B57" s="39" t="s">
        <v>82</v>
      </c>
      <c r="C57" s="39">
        <v>1240500000</v>
      </c>
      <c r="D57" s="39"/>
      <c r="E57" s="46" t="s">
        <v>244</v>
      </c>
      <c r="F57" s="31">
        <f>F58+F61</f>
        <v>620.1</v>
      </c>
      <c r="G57" s="31">
        <f aca="true" t="shared" si="21" ref="G57:H57">G58+G61</f>
        <v>620.1</v>
      </c>
      <c r="H57" s="31">
        <f t="shared" si="21"/>
        <v>620.1</v>
      </c>
    </row>
    <row r="58" spans="1:8" ht="31.5">
      <c r="A58" s="39" t="s">
        <v>24</v>
      </c>
      <c r="B58" s="39" t="s">
        <v>82</v>
      </c>
      <c r="C58" s="39">
        <v>1240520410</v>
      </c>
      <c r="D58" s="39"/>
      <c r="E58" s="46" t="s">
        <v>367</v>
      </c>
      <c r="F58" s="31">
        <f>F59</f>
        <v>104.70000000000002</v>
      </c>
      <c r="G58" s="31">
        <f aca="true" t="shared" si="22" ref="G58:H59">G59</f>
        <v>104.70000000000002</v>
      </c>
      <c r="H58" s="31">
        <f t="shared" si="22"/>
        <v>104.70000000000002</v>
      </c>
    </row>
    <row r="59" spans="1:8" ht="12.75">
      <c r="A59" s="39" t="s">
        <v>24</v>
      </c>
      <c r="B59" s="39" t="s">
        <v>82</v>
      </c>
      <c r="C59" s="39">
        <v>1240520410</v>
      </c>
      <c r="D59" s="39" t="s">
        <v>92</v>
      </c>
      <c r="E59" s="46" t="s">
        <v>93</v>
      </c>
      <c r="F59" s="31">
        <f>F60</f>
        <v>104.70000000000002</v>
      </c>
      <c r="G59" s="31">
        <f t="shared" si="22"/>
        <v>104.70000000000002</v>
      </c>
      <c r="H59" s="31">
        <f t="shared" si="22"/>
        <v>104.70000000000002</v>
      </c>
    </row>
    <row r="60" spans="1:8" ht="12.75">
      <c r="A60" s="39" t="s">
        <v>24</v>
      </c>
      <c r="B60" s="39" t="s">
        <v>82</v>
      </c>
      <c r="C60" s="39">
        <v>1240520410</v>
      </c>
      <c r="D60" s="39">
        <v>850</v>
      </c>
      <c r="E60" s="46" t="s">
        <v>195</v>
      </c>
      <c r="F60" s="31">
        <f>193.3-88.6</f>
        <v>104.70000000000002</v>
      </c>
      <c r="G60" s="31">
        <f>193.3-88.6</f>
        <v>104.70000000000002</v>
      </c>
      <c r="H60" s="31">
        <f>193.3-88.6</f>
        <v>104.70000000000002</v>
      </c>
    </row>
    <row r="61" spans="1:8" ht="31.5">
      <c r="A61" s="39" t="s">
        <v>24</v>
      </c>
      <c r="B61" s="39" t="s">
        <v>82</v>
      </c>
      <c r="C61" s="39">
        <v>1240520460</v>
      </c>
      <c r="D61" s="39"/>
      <c r="E61" s="46" t="s">
        <v>278</v>
      </c>
      <c r="F61" s="31">
        <f>F62</f>
        <v>515.4</v>
      </c>
      <c r="G61" s="31">
        <f aca="true" t="shared" si="23" ref="G61:H62">G62</f>
        <v>515.4</v>
      </c>
      <c r="H61" s="31">
        <f t="shared" si="23"/>
        <v>515.4</v>
      </c>
    </row>
    <row r="62" spans="1:8" ht="31.5">
      <c r="A62" s="39" t="s">
        <v>24</v>
      </c>
      <c r="B62" s="39" t="s">
        <v>82</v>
      </c>
      <c r="C62" s="39">
        <v>1240520460</v>
      </c>
      <c r="D62" s="43" t="s">
        <v>91</v>
      </c>
      <c r="E62" s="46" t="s">
        <v>148</v>
      </c>
      <c r="F62" s="31">
        <f>F63</f>
        <v>515.4</v>
      </c>
      <c r="G62" s="31">
        <f t="shared" si="23"/>
        <v>515.4</v>
      </c>
      <c r="H62" s="31">
        <f t="shared" si="23"/>
        <v>515.4</v>
      </c>
    </row>
    <row r="63" spans="1:8" ht="33" customHeight="1">
      <c r="A63" s="39" t="s">
        <v>24</v>
      </c>
      <c r="B63" s="39" t="s">
        <v>82</v>
      </c>
      <c r="C63" s="39">
        <v>1240520460</v>
      </c>
      <c r="D63" s="39">
        <v>240</v>
      </c>
      <c r="E63" s="46" t="s">
        <v>194</v>
      </c>
      <c r="F63" s="31">
        <v>515.4</v>
      </c>
      <c r="G63" s="31">
        <v>515.4</v>
      </c>
      <c r="H63" s="31">
        <v>515.4</v>
      </c>
    </row>
    <row r="64" spans="1:8" ht="31.5">
      <c r="A64" s="39" t="s">
        <v>24</v>
      </c>
      <c r="B64" s="39" t="s">
        <v>82</v>
      </c>
      <c r="C64" s="43">
        <v>1500000000</v>
      </c>
      <c r="D64" s="39"/>
      <c r="E64" s="46" t="s">
        <v>320</v>
      </c>
      <c r="F64" s="31">
        <f>F65</f>
        <v>109.2</v>
      </c>
      <c r="G64" s="31">
        <f aca="true" t="shared" si="24" ref="G64:H68">G65</f>
        <v>111.4</v>
      </c>
      <c r="H64" s="31">
        <f t="shared" si="24"/>
        <v>111.4</v>
      </c>
    </row>
    <row r="65" spans="1:8" ht="12.75">
      <c r="A65" s="39" t="s">
        <v>24</v>
      </c>
      <c r="B65" s="39" t="s">
        <v>82</v>
      </c>
      <c r="C65" s="39">
        <v>1510000000</v>
      </c>
      <c r="D65" s="39"/>
      <c r="E65" s="46" t="s">
        <v>279</v>
      </c>
      <c r="F65" s="31">
        <f>F66</f>
        <v>109.2</v>
      </c>
      <c r="G65" s="31">
        <f t="shared" si="24"/>
        <v>111.4</v>
      </c>
      <c r="H65" s="31">
        <f t="shared" si="24"/>
        <v>111.4</v>
      </c>
    </row>
    <row r="66" spans="1:8" ht="47.25">
      <c r="A66" s="39" t="s">
        <v>24</v>
      </c>
      <c r="B66" s="39" t="s">
        <v>82</v>
      </c>
      <c r="C66" s="39">
        <v>1510200000</v>
      </c>
      <c r="D66" s="39"/>
      <c r="E66" s="46" t="s">
        <v>321</v>
      </c>
      <c r="F66" s="31">
        <f>F67</f>
        <v>109.2</v>
      </c>
      <c r="G66" s="31">
        <f t="shared" si="24"/>
        <v>111.4</v>
      </c>
      <c r="H66" s="31">
        <f t="shared" si="24"/>
        <v>111.4</v>
      </c>
    </row>
    <row r="67" spans="1:8" ht="31.5">
      <c r="A67" s="39" t="s">
        <v>24</v>
      </c>
      <c r="B67" s="39" t="s">
        <v>82</v>
      </c>
      <c r="C67" s="39">
        <v>1510220170</v>
      </c>
      <c r="D67" s="39"/>
      <c r="E67" s="46" t="s">
        <v>322</v>
      </c>
      <c r="F67" s="31">
        <f>F68</f>
        <v>109.2</v>
      </c>
      <c r="G67" s="31">
        <f t="shared" si="24"/>
        <v>111.4</v>
      </c>
      <c r="H67" s="31">
        <f t="shared" si="24"/>
        <v>111.4</v>
      </c>
    </row>
    <row r="68" spans="1:8" ht="12.75">
      <c r="A68" s="39" t="s">
        <v>24</v>
      </c>
      <c r="B68" s="39" t="s">
        <v>82</v>
      </c>
      <c r="C68" s="39">
        <v>1510220170</v>
      </c>
      <c r="D68" s="43" t="s">
        <v>95</v>
      </c>
      <c r="E68" s="46" t="s">
        <v>96</v>
      </c>
      <c r="F68" s="31">
        <f>F69</f>
        <v>109.2</v>
      </c>
      <c r="G68" s="31">
        <f t="shared" si="24"/>
        <v>111.4</v>
      </c>
      <c r="H68" s="31">
        <f t="shared" si="24"/>
        <v>111.4</v>
      </c>
    </row>
    <row r="69" spans="1:8" ht="12.75">
      <c r="A69" s="39" t="s">
        <v>24</v>
      </c>
      <c r="B69" s="39" t="s">
        <v>82</v>
      </c>
      <c r="C69" s="39">
        <v>1510220170</v>
      </c>
      <c r="D69" s="2" t="s">
        <v>281</v>
      </c>
      <c r="E69" s="25" t="s">
        <v>280</v>
      </c>
      <c r="F69" s="31">
        <v>109.2</v>
      </c>
      <c r="G69" s="31">
        <v>111.4</v>
      </c>
      <c r="H69" s="31">
        <v>111.4</v>
      </c>
    </row>
    <row r="70" spans="1:8" ht="47.25">
      <c r="A70" s="39" t="s">
        <v>24</v>
      </c>
      <c r="B70" s="39" t="s">
        <v>82</v>
      </c>
      <c r="C70" s="43">
        <v>1600000000</v>
      </c>
      <c r="D70" s="43"/>
      <c r="E70" s="46" t="s">
        <v>209</v>
      </c>
      <c r="F70" s="44">
        <f>F88+F76+F71</f>
        <v>1329</v>
      </c>
      <c r="G70" s="44">
        <f>G88+G76+G71</f>
        <v>3472.7</v>
      </c>
      <c r="H70" s="44">
        <f>H88+H76+H71</f>
        <v>4659.7</v>
      </c>
    </row>
    <row r="71" spans="1:8" ht="31.5">
      <c r="A71" s="39" t="s">
        <v>24</v>
      </c>
      <c r="B71" s="43" t="s">
        <v>82</v>
      </c>
      <c r="C71" s="43">
        <v>1620000000</v>
      </c>
      <c r="D71" s="43"/>
      <c r="E71" s="46" t="s">
        <v>202</v>
      </c>
      <c r="F71" s="31">
        <f>F72</f>
        <v>0</v>
      </c>
      <c r="G71" s="31">
        <f aca="true" t="shared" si="25" ref="G71:H71">G72</f>
        <v>2122.2</v>
      </c>
      <c r="H71" s="31">
        <f t="shared" si="25"/>
        <v>2122.2</v>
      </c>
    </row>
    <row r="72" spans="1:8" ht="12.75">
      <c r="A72" s="39" t="s">
        <v>24</v>
      </c>
      <c r="B72" s="43" t="s">
        <v>82</v>
      </c>
      <c r="C72" s="43">
        <v>1620100000</v>
      </c>
      <c r="D72" s="43"/>
      <c r="E72" s="46" t="s">
        <v>203</v>
      </c>
      <c r="F72" s="31">
        <f>F73</f>
        <v>0</v>
      </c>
      <c r="G72" s="31">
        <f>G73</f>
        <v>2122.2</v>
      </c>
      <c r="H72" s="31">
        <f>H73</f>
        <v>2122.2</v>
      </c>
    </row>
    <row r="73" spans="1:8" ht="12.75">
      <c r="A73" s="39" t="s">
        <v>24</v>
      </c>
      <c r="B73" s="43" t="s">
        <v>82</v>
      </c>
      <c r="C73" s="43">
        <v>1620120210</v>
      </c>
      <c r="D73" s="28"/>
      <c r="E73" s="46" t="s">
        <v>204</v>
      </c>
      <c r="F73" s="31">
        <f>F74</f>
        <v>0</v>
      </c>
      <c r="G73" s="31">
        <f aca="true" t="shared" si="26" ref="G73:H74">G74</f>
        <v>2122.2</v>
      </c>
      <c r="H73" s="31">
        <f t="shared" si="26"/>
        <v>2122.2</v>
      </c>
    </row>
    <row r="74" spans="1:8" ht="31.5">
      <c r="A74" s="39" t="s">
        <v>24</v>
      </c>
      <c r="B74" s="43" t="s">
        <v>82</v>
      </c>
      <c r="C74" s="43">
        <v>1620120210</v>
      </c>
      <c r="D74" s="43" t="s">
        <v>91</v>
      </c>
      <c r="E74" s="46" t="s">
        <v>148</v>
      </c>
      <c r="F74" s="31">
        <f>F75</f>
        <v>0</v>
      </c>
      <c r="G74" s="31">
        <f t="shared" si="26"/>
        <v>2122.2</v>
      </c>
      <c r="H74" s="31">
        <f t="shared" si="26"/>
        <v>2122.2</v>
      </c>
    </row>
    <row r="75" spans="1:8" ht="34.15" customHeight="1">
      <c r="A75" s="39" t="s">
        <v>24</v>
      </c>
      <c r="B75" s="43" t="s">
        <v>82</v>
      </c>
      <c r="C75" s="43">
        <v>1620120210</v>
      </c>
      <c r="D75" s="39">
        <v>240</v>
      </c>
      <c r="E75" s="46" t="s">
        <v>194</v>
      </c>
      <c r="F75" s="31">
        <v>0</v>
      </c>
      <c r="G75" s="31">
        <v>2122.2</v>
      </c>
      <c r="H75" s="31">
        <v>2122.2</v>
      </c>
    </row>
    <row r="76" spans="1:8" ht="47.25">
      <c r="A76" s="39" t="s">
        <v>24</v>
      </c>
      <c r="B76" s="39" t="s">
        <v>82</v>
      </c>
      <c r="C76" s="43">
        <v>1630000000</v>
      </c>
      <c r="D76" s="39"/>
      <c r="E76" s="46" t="s">
        <v>369</v>
      </c>
      <c r="F76" s="31">
        <f>F77+F84</f>
        <v>1303</v>
      </c>
      <c r="G76" s="31">
        <f>G77+G84</f>
        <v>1324</v>
      </c>
      <c r="H76" s="31">
        <f>H77+H84</f>
        <v>2511</v>
      </c>
    </row>
    <row r="77" spans="1:8" ht="47.25">
      <c r="A77" s="39" t="s">
        <v>24</v>
      </c>
      <c r="B77" s="43" t="s">
        <v>82</v>
      </c>
      <c r="C77" s="39">
        <v>1630100000</v>
      </c>
      <c r="D77" s="39"/>
      <c r="E77" s="46" t="s">
        <v>370</v>
      </c>
      <c r="F77" s="31">
        <f>F78+F81</f>
        <v>1167</v>
      </c>
      <c r="G77" s="31">
        <f aca="true" t="shared" si="27" ref="G77:H77">G78+G81</f>
        <v>1144</v>
      </c>
      <c r="H77" s="31">
        <f t="shared" si="27"/>
        <v>2331</v>
      </c>
    </row>
    <row r="78" spans="1:8" ht="47.25">
      <c r="A78" s="39" t="s">
        <v>24</v>
      </c>
      <c r="B78" s="39" t="s">
        <v>82</v>
      </c>
      <c r="C78" s="39">
        <v>1630120180</v>
      </c>
      <c r="D78" s="39"/>
      <c r="E78" s="46" t="s">
        <v>371</v>
      </c>
      <c r="F78" s="31">
        <f>F79</f>
        <v>605</v>
      </c>
      <c r="G78" s="31">
        <f aca="true" t="shared" si="28" ref="G78:H79">G79</f>
        <v>587.2</v>
      </c>
      <c r="H78" s="31">
        <f t="shared" si="28"/>
        <v>1774.2</v>
      </c>
    </row>
    <row r="79" spans="1:8" ht="31.5">
      <c r="A79" s="39" t="s">
        <v>24</v>
      </c>
      <c r="B79" s="43" t="s">
        <v>82</v>
      </c>
      <c r="C79" s="39">
        <v>1630120180</v>
      </c>
      <c r="D79" s="39" t="s">
        <v>91</v>
      </c>
      <c r="E79" s="46" t="s">
        <v>148</v>
      </c>
      <c r="F79" s="31">
        <f>F80</f>
        <v>605</v>
      </c>
      <c r="G79" s="31">
        <f t="shared" si="28"/>
        <v>587.2</v>
      </c>
      <c r="H79" s="31">
        <f t="shared" si="28"/>
        <v>1774.2</v>
      </c>
    </row>
    <row r="80" spans="1:8" ht="33" customHeight="1">
      <c r="A80" s="39" t="s">
        <v>24</v>
      </c>
      <c r="B80" s="43" t="s">
        <v>82</v>
      </c>
      <c r="C80" s="39">
        <v>1630120180</v>
      </c>
      <c r="D80" s="39">
        <v>240</v>
      </c>
      <c r="E80" s="46" t="s">
        <v>194</v>
      </c>
      <c r="F80" s="31">
        <v>605</v>
      </c>
      <c r="G80" s="31">
        <v>587.2</v>
      </c>
      <c r="H80" s="31">
        <v>1774.2</v>
      </c>
    </row>
    <row r="81" spans="1:8" ht="47.25">
      <c r="A81" s="39" t="s">
        <v>24</v>
      </c>
      <c r="B81" s="39" t="s">
        <v>82</v>
      </c>
      <c r="C81" s="39">
        <v>1630120520</v>
      </c>
      <c r="D81" s="39"/>
      <c r="E81" s="46" t="s">
        <v>383</v>
      </c>
      <c r="F81" s="31">
        <f>F82</f>
        <v>562</v>
      </c>
      <c r="G81" s="31">
        <f aca="true" t="shared" si="29" ref="G81:H82">G82</f>
        <v>556.8</v>
      </c>
      <c r="H81" s="31">
        <f t="shared" si="29"/>
        <v>556.8</v>
      </c>
    </row>
    <row r="82" spans="1:8" ht="31.5">
      <c r="A82" s="39" t="s">
        <v>24</v>
      </c>
      <c r="B82" s="43" t="s">
        <v>82</v>
      </c>
      <c r="C82" s="39">
        <v>1630120520</v>
      </c>
      <c r="D82" s="39" t="s">
        <v>91</v>
      </c>
      <c r="E82" s="46" t="s">
        <v>148</v>
      </c>
      <c r="F82" s="31">
        <f>F83</f>
        <v>562</v>
      </c>
      <c r="G82" s="31">
        <f t="shared" si="29"/>
        <v>556.8</v>
      </c>
      <c r="H82" s="31">
        <f t="shared" si="29"/>
        <v>556.8</v>
      </c>
    </row>
    <row r="83" spans="1:8" ht="33.6" customHeight="1">
      <c r="A83" s="39" t="s">
        <v>24</v>
      </c>
      <c r="B83" s="43" t="s">
        <v>82</v>
      </c>
      <c r="C83" s="39">
        <v>1630120520</v>
      </c>
      <c r="D83" s="39">
        <v>240</v>
      </c>
      <c r="E83" s="46" t="s">
        <v>194</v>
      </c>
      <c r="F83" s="31">
        <v>562</v>
      </c>
      <c r="G83" s="31">
        <v>556.8</v>
      </c>
      <c r="H83" s="31">
        <v>556.8</v>
      </c>
    </row>
    <row r="84" spans="1:8" ht="47.25">
      <c r="A84" s="39" t="s">
        <v>24</v>
      </c>
      <c r="B84" s="39" t="s">
        <v>82</v>
      </c>
      <c r="C84" s="39">
        <v>1630200000</v>
      </c>
      <c r="D84" s="39"/>
      <c r="E84" s="46" t="s">
        <v>372</v>
      </c>
      <c r="F84" s="31">
        <f>F85</f>
        <v>136</v>
      </c>
      <c r="G84" s="31">
        <f aca="true" t="shared" si="30" ref="G84:H86">G85</f>
        <v>180</v>
      </c>
      <c r="H84" s="31">
        <f t="shared" si="30"/>
        <v>180</v>
      </c>
    </row>
    <row r="85" spans="1:8" ht="21" customHeight="1">
      <c r="A85" s="39" t="s">
        <v>24</v>
      </c>
      <c r="B85" s="43" t="s">
        <v>82</v>
      </c>
      <c r="C85" s="39">
        <v>1630220530</v>
      </c>
      <c r="D85" s="39"/>
      <c r="E85" s="46" t="s">
        <v>373</v>
      </c>
      <c r="F85" s="31">
        <f>F86</f>
        <v>136</v>
      </c>
      <c r="G85" s="31">
        <f t="shared" si="30"/>
        <v>180</v>
      </c>
      <c r="H85" s="31">
        <f t="shared" si="30"/>
        <v>180</v>
      </c>
    </row>
    <row r="86" spans="1:8" ht="31.5">
      <c r="A86" s="39" t="s">
        <v>24</v>
      </c>
      <c r="B86" s="43" t="s">
        <v>82</v>
      </c>
      <c r="C86" s="39">
        <v>1630220530</v>
      </c>
      <c r="D86" s="39" t="s">
        <v>91</v>
      </c>
      <c r="E86" s="46" t="s">
        <v>148</v>
      </c>
      <c r="F86" s="31">
        <f>F87</f>
        <v>136</v>
      </c>
      <c r="G86" s="31">
        <f t="shared" si="30"/>
        <v>180</v>
      </c>
      <c r="H86" s="31">
        <f t="shared" si="30"/>
        <v>180</v>
      </c>
    </row>
    <row r="87" spans="1:8" ht="36" customHeight="1">
      <c r="A87" s="39" t="s">
        <v>24</v>
      </c>
      <c r="B87" s="39" t="s">
        <v>82</v>
      </c>
      <c r="C87" s="39">
        <v>1630220530</v>
      </c>
      <c r="D87" s="39">
        <v>240</v>
      </c>
      <c r="E87" s="46" t="s">
        <v>194</v>
      </c>
      <c r="F87" s="31">
        <v>136</v>
      </c>
      <c r="G87" s="31">
        <v>180</v>
      </c>
      <c r="H87" s="31">
        <v>180</v>
      </c>
    </row>
    <row r="88" spans="1:8" ht="47.25">
      <c r="A88" s="39" t="s">
        <v>24</v>
      </c>
      <c r="B88" s="39" t="s">
        <v>82</v>
      </c>
      <c r="C88" s="43">
        <v>1640000000</v>
      </c>
      <c r="D88" s="2"/>
      <c r="E88" s="25" t="s">
        <v>362</v>
      </c>
      <c r="F88" s="31">
        <f>F89</f>
        <v>26</v>
      </c>
      <c r="G88" s="31">
        <f aca="true" t="shared" si="31" ref="G88:H91">G89</f>
        <v>26.5</v>
      </c>
      <c r="H88" s="31">
        <f t="shared" si="31"/>
        <v>26.5</v>
      </c>
    </row>
    <row r="89" spans="1:8" ht="31.5">
      <c r="A89" s="39" t="s">
        <v>24</v>
      </c>
      <c r="B89" s="39" t="s">
        <v>82</v>
      </c>
      <c r="C89" s="39">
        <v>1640200000</v>
      </c>
      <c r="D89" s="2"/>
      <c r="E89" s="25" t="s">
        <v>365</v>
      </c>
      <c r="F89" s="31">
        <f>F90</f>
        <v>26</v>
      </c>
      <c r="G89" s="31">
        <f t="shared" si="31"/>
        <v>26.5</v>
      </c>
      <c r="H89" s="31">
        <f t="shared" si="31"/>
        <v>26.5</v>
      </c>
    </row>
    <row r="90" spans="1:8" ht="12.75">
      <c r="A90" s="39" t="s">
        <v>24</v>
      </c>
      <c r="B90" s="39" t="s">
        <v>82</v>
      </c>
      <c r="C90" s="39">
        <v>1640220250</v>
      </c>
      <c r="D90" s="2"/>
      <c r="E90" s="25" t="s">
        <v>363</v>
      </c>
      <c r="F90" s="31">
        <f>F91</f>
        <v>26</v>
      </c>
      <c r="G90" s="31">
        <f t="shared" si="31"/>
        <v>26.5</v>
      </c>
      <c r="H90" s="31">
        <f t="shared" si="31"/>
        <v>26.5</v>
      </c>
    </row>
    <row r="91" spans="1:8" ht="31.5">
      <c r="A91" s="39" t="s">
        <v>24</v>
      </c>
      <c r="B91" s="39" t="s">
        <v>82</v>
      </c>
      <c r="C91" s="39">
        <v>1640220250</v>
      </c>
      <c r="D91" s="43" t="s">
        <v>91</v>
      </c>
      <c r="E91" s="46" t="s">
        <v>148</v>
      </c>
      <c r="F91" s="31">
        <f>F92</f>
        <v>26</v>
      </c>
      <c r="G91" s="31">
        <f t="shared" si="31"/>
        <v>26.5</v>
      </c>
      <c r="H91" s="31">
        <f t="shared" si="31"/>
        <v>26.5</v>
      </c>
    </row>
    <row r="92" spans="1:8" ht="32.45" customHeight="1">
      <c r="A92" s="39" t="s">
        <v>24</v>
      </c>
      <c r="B92" s="39" t="s">
        <v>82</v>
      </c>
      <c r="C92" s="39">
        <v>1640220250</v>
      </c>
      <c r="D92" s="39">
        <v>240</v>
      </c>
      <c r="E92" s="46" t="s">
        <v>194</v>
      </c>
      <c r="F92" s="31">
        <v>26</v>
      </c>
      <c r="G92" s="31">
        <v>26.5</v>
      </c>
      <c r="H92" s="31">
        <v>26.5</v>
      </c>
    </row>
    <row r="93" spans="1:8" ht="12.75">
      <c r="A93" s="39" t="s">
        <v>24</v>
      </c>
      <c r="B93" s="39" t="s">
        <v>82</v>
      </c>
      <c r="C93" s="39">
        <v>9900000000</v>
      </c>
      <c r="D93" s="39"/>
      <c r="E93" s="46" t="s">
        <v>200</v>
      </c>
      <c r="F93" s="31">
        <f>F94</f>
        <v>24023.5</v>
      </c>
      <c r="G93" s="31">
        <f aca="true" t="shared" si="32" ref="G93:H93">G94</f>
        <v>30880.899999999998</v>
      </c>
      <c r="H93" s="31">
        <f t="shared" si="32"/>
        <v>30880.899999999998</v>
      </c>
    </row>
    <row r="94" spans="1:8" ht="31.5">
      <c r="A94" s="39" t="s">
        <v>24</v>
      </c>
      <c r="B94" s="39" t="s">
        <v>82</v>
      </c>
      <c r="C94" s="39">
        <v>9990000000</v>
      </c>
      <c r="D94" s="39"/>
      <c r="E94" s="46" t="s">
        <v>272</v>
      </c>
      <c r="F94" s="31">
        <f>F95+F104</f>
        <v>24023.5</v>
      </c>
      <c r="G94" s="31">
        <f aca="true" t="shared" si="33" ref="G94">G95+G104</f>
        <v>30880.899999999998</v>
      </c>
      <c r="H94" s="31">
        <f>H95+H104</f>
        <v>30880.899999999998</v>
      </c>
    </row>
    <row r="95" spans="1:8" ht="31.5">
      <c r="A95" s="39" t="s">
        <v>24</v>
      </c>
      <c r="B95" s="39" t="s">
        <v>82</v>
      </c>
      <c r="C95" s="39">
        <v>9990200000</v>
      </c>
      <c r="D95" s="35"/>
      <c r="E95" s="46" t="s">
        <v>215</v>
      </c>
      <c r="F95" s="31">
        <f>F96+F99</f>
        <v>597.9</v>
      </c>
      <c r="G95" s="31">
        <f aca="true" t="shared" si="34" ref="G95">G96+G99</f>
        <v>714.1</v>
      </c>
      <c r="H95" s="31">
        <f>H96+H99</f>
        <v>714.1</v>
      </c>
    </row>
    <row r="96" spans="1:8" ht="47.25">
      <c r="A96" s="39" t="s">
        <v>24</v>
      </c>
      <c r="B96" s="39" t="s">
        <v>82</v>
      </c>
      <c r="C96" s="39">
        <v>9990226000</v>
      </c>
      <c r="D96" s="39"/>
      <c r="E96" s="46" t="s">
        <v>274</v>
      </c>
      <c r="F96" s="31">
        <f>F97</f>
        <v>333.9</v>
      </c>
      <c r="G96" s="31">
        <f aca="true" t="shared" si="35" ref="G96:H97">G97</f>
        <v>450.1</v>
      </c>
      <c r="H96" s="31">
        <f t="shared" si="35"/>
        <v>450.1</v>
      </c>
    </row>
    <row r="97" spans="1:8" ht="63">
      <c r="A97" s="39" t="s">
        <v>24</v>
      </c>
      <c r="B97" s="39" t="s">
        <v>82</v>
      </c>
      <c r="C97" s="39">
        <v>9990226000</v>
      </c>
      <c r="D97" s="39" t="s">
        <v>90</v>
      </c>
      <c r="E97" s="46" t="s">
        <v>2</v>
      </c>
      <c r="F97" s="31">
        <f>F98</f>
        <v>333.9</v>
      </c>
      <c r="G97" s="31">
        <f t="shared" si="35"/>
        <v>450.1</v>
      </c>
      <c r="H97" s="31">
        <f t="shared" si="35"/>
        <v>450.1</v>
      </c>
    </row>
    <row r="98" spans="1:8" ht="33.6" customHeight="1">
      <c r="A98" s="39" t="s">
        <v>24</v>
      </c>
      <c r="B98" s="39" t="s">
        <v>82</v>
      </c>
      <c r="C98" s="39">
        <v>9990226000</v>
      </c>
      <c r="D98" s="39">
        <v>120</v>
      </c>
      <c r="E98" s="46" t="s">
        <v>193</v>
      </c>
      <c r="F98" s="31">
        <f>68+265.9</f>
        <v>333.9</v>
      </c>
      <c r="G98" s="31">
        <f>68+382.1</f>
        <v>450.1</v>
      </c>
      <c r="H98" s="31">
        <f>68+382.1</f>
        <v>450.1</v>
      </c>
    </row>
    <row r="99" spans="1:8" ht="78.75">
      <c r="A99" s="39" t="s">
        <v>24</v>
      </c>
      <c r="B99" s="39" t="s">
        <v>82</v>
      </c>
      <c r="C99" s="39">
        <v>9990210540</v>
      </c>
      <c r="D99" s="39"/>
      <c r="E99" s="46" t="s">
        <v>282</v>
      </c>
      <c r="F99" s="31">
        <f>F100+F102</f>
        <v>264</v>
      </c>
      <c r="G99" s="31">
        <f>G100+G102</f>
        <v>264</v>
      </c>
      <c r="H99" s="31">
        <f>H100+H102</f>
        <v>264</v>
      </c>
    </row>
    <row r="100" spans="1:8" ht="63">
      <c r="A100" s="39" t="s">
        <v>24</v>
      </c>
      <c r="B100" s="39" t="s">
        <v>82</v>
      </c>
      <c r="C100" s="39">
        <v>9990210540</v>
      </c>
      <c r="D100" s="39" t="s">
        <v>90</v>
      </c>
      <c r="E100" s="46" t="s">
        <v>2</v>
      </c>
      <c r="F100" s="31">
        <f>F101</f>
        <v>256.3</v>
      </c>
      <c r="G100" s="31">
        <f>G101</f>
        <v>256.3</v>
      </c>
      <c r="H100" s="31">
        <f>H101</f>
        <v>256.3</v>
      </c>
    </row>
    <row r="101" spans="1:8" ht="33" customHeight="1">
      <c r="A101" s="39" t="s">
        <v>24</v>
      </c>
      <c r="B101" s="39" t="s">
        <v>82</v>
      </c>
      <c r="C101" s="39">
        <v>9990210540</v>
      </c>
      <c r="D101" s="39">
        <v>120</v>
      </c>
      <c r="E101" s="46" t="s">
        <v>193</v>
      </c>
      <c r="F101" s="31">
        <v>256.3</v>
      </c>
      <c r="G101" s="31">
        <v>256.3</v>
      </c>
      <c r="H101" s="31">
        <v>256.3</v>
      </c>
    </row>
    <row r="102" spans="1:8" ht="31.5">
      <c r="A102" s="39" t="s">
        <v>24</v>
      </c>
      <c r="B102" s="39" t="s">
        <v>82</v>
      </c>
      <c r="C102" s="39">
        <v>9990210540</v>
      </c>
      <c r="D102" s="39" t="s">
        <v>91</v>
      </c>
      <c r="E102" s="46" t="s">
        <v>148</v>
      </c>
      <c r="F102" s="31">
        <f>F103</f>
        <v>7.7</v>
      </c>
      <c r="G102" s="31">
        <f aca="true" t="shared" si="36" ref="G102:H102">G103</f>
        <v>7.7</v>
      </c>
      <c r="H102" s="31">
        <f t="shared" si="36"/>
        <v>7.7</v>
      </c>
    </row>
    <row r="103" spans="1:8" ht="29.45" customHeight="1">
      <c r="A103" s="39" t="s">
        <v>24</v>
      </c>
      <c r="B103" s="39" t="s">
        <v>82</v>
      </c>
      <c r="C103" s="39">
        <v>9990210540</v>
      </c>
      <c r="D103" s="39">
        <v>240</v>
      </c>
      <c r="E103" s="46" t="s">
        <v>194</v>
      </c>
      <c r="F103" s="31">
        <v>7.7</v>
      </c>
      <c r="G103" s="31">
        <v>7.7</v>
      </c>
      <c r="H103" s="31">
        <v>7.7</v>
      </c>
    </row>
    <row r="104" spans="1:8" ht="31.5">
      <c r="A104" s="39" t="s">
        <v>24</v>
      </c>
      <c r="B104" s="39" t="s">
        <v>82</v>
      </c>
      <c r="C104" s="39">
        <v>9990300000</v>
      </c>
      <c r="D104" s="39"/>
      <c r="E104" s="46" t="s">
        <v>287</v>
      </c>
      <c r="F104" s="31">
        <f>F105+F107+F109</f>
        <v>23425.6</v>
      </c>
      <c r="G104" s="31">
        <f aca="true" t="shared" si="37" ref="G104:H104">G105+G107+G109</f>
        <v>30166.8</v>
      </c>
      <c r="H104" s="31">
        <f t="shared" si="37"/>
        <v>30166.8</v>
      </c>
    </row>
    <row r="105" spans="1:8" ht="63">
      <c r="A105" s="39" t="s">
        <v>24</v>
      </c>
      <c r="B105" s="39" t="s">
        <v>82</v>
      </c>
      <c r="C105" s="39">
        <v>9990300000</v>
      </c>
      <c r="D105" s="39" t="s">
        <v>90</v>
      </c>
      <c r="E105" s="46" t="s">
        <v>2</v>
      </c>
      <c r="F105" s="31">
        <f>F106</f>
        <v>17047.6</v>
      </c>
      <c r="G105" s="31">
        <f aca="true" t="shared" si="38" ref="G105:H105">G106</f>
        <v>19013.4</v>
      </c>
      <c r="H105" s="31">
        <f t="shared" si="38"/>
        <v>19013.4</v>
      </c>
    </row>
    <row r="106" spans="1:8" ht="12.75">
      <c r="A106" s="39" t="s">
        <v>24</v>
      </c>
      <c r="B106" s="39" t="s">
        <v>82</v>
      </c>
      <c r="C106" s="39">
        <v>9990300000</v>
      </c>
      <c r="D106" s="39">
        <v>110</v>
      </c>
      <c r="E106" s="25" t="s">
        <v>288</v>
      </c>
      <c r="F106" s="31">
        <f>17904.1-856.5</f>
        <v>17047.6</v>
      </c>
      <c r="G106" s="31">
        <f>20191.5-1178.1</f>
        <v>19013.4</v>
      </c>
      <c r="H106" s="31">
        <f>20191.5-1178.1</f>
        <v>19013.4</v>
      </c>
    </row>
    <row r="107" spans="1:8" ht="31.5">
      <c r="A107" s="39" t="s">
        <v>24</v>
      </c>
      <c r="B107" s="39" t="s">
        <v>82</v>
      </c>
      <c r="C107" s="39">
        <v>9990300000</v>
      </c>
      <c r="D107" s="39" t="s">
        <v>91</v>
      </c>
      <c r="E107" s="46" t="s">
        <v>148</v>
      </c>
      <c r="F107" s="31">
        <f>F108</f>
        <v>5943.9</v>
      </c>
      <c r="G107" s="31">
        <f aca="true" t="shared" si="39" ref="G107:H107">G108</f>
        <v>10578.3</v>
      </c>
      <c r="H107" s="31">
        <f t="shared" si="39"/>
        <v>10578.3</v>
      </c>
    </row>
    <row r="108" spans="1:8" ht="32.45" customHeight="1">
      <c r="A108" s="39" t="s">
        <v>24</v>
      </c>
      <c r="B108" s="39" t="s">
        <v>82</v>
      </c>
      <c r="C108" s="39">
        <v>9990300000</v>
      </c>
      <c r="D108" s="39">
        <v>240</v>
      </c>
      <c r="E108" s="46" t="s">
        <v>194</v>
      </c>
      <c r="F108" s="31">
        <v>5943.9</v>
      </c>
      <c r="G108" s="31">
        <v>10578.3</v>
      </c>
      <c r="H108" s="31">
        <v>10578.3</v>
      </c>
    </row>
    <row r="109" spans="1:8" ht="12.75">
      <c r="A109" s="39" t="s">
        <v>24</v>
      </c>
      <c r="B109" s="39" t="s">
        <v>82</v>
      </c>
      <c r="C109" s="39">
        <v>9990300000</v>
      </c>
      <c r="D109" s="39" t="s">
        <v>92</v>
      </c>
      <c r="E109" s="46" t="s">
        <v>93</v>
      </c>
      <c r="F109" s="31">
        <f>F110</f>
        <v>434.1</v>
      </c>
      <c r="G109" s="31">
        <f aca="true" t="shared" si="40" ref="G109:H109">G110</f>
        <v>575.1</v>
      </c>
      <c r="H109" s="31">
        <f t="shared" si="40"/>
        <v>575.1</v>
      </c>
    </row>
    <row r="110" spans="1:8" ht="12.75">
      <c r="A110" s="39" t="s">
        <v>24</v>
      </c>
      <c r="B110" s="39" t="s">
        <v>82</v>
      </c>
      <c r="C110" s="39">
        <v>9990300000</v>
      </c>
      <c r="D110" s="39">
        <v>850</v>
      </c>
      <c r="E110" s="46" t="s">
        <v>195</v>
      </c>
      <c r="F110" s="31">
        <v>434.1</v>
      </c>
      <c r="G110" s="31">
        <f>434.1+141</f>
        <v>575.1</v>
      </c>
      <c r="H110" s="31">
        <f>434.1+141</f>
        <v>575.1</v>
      </c>
    </row>
    <row r="111" spans="1:8" ht="12.75">
      <c r="A111" s="39" t="s">
        <v>24</v>
      </c>
      <c r="B111" s="39" t="s">
        <v>77</v>
      </c>
      <c r="C111" s="39" t="s">
        <v>88</v>
      </c>
      <c r="D111" s="39" t="s">
        <v>88</v>
      </c>
      <c r="E111" s="10" t="s">
        <v>45</v>
      </c>
      <c r="F111" s="31">
        <f>F112+F124</f>
        <v>7999.400000000001</v>
      </c>
      <c r="G111" s="31">
        <f aca="true" t="shared" si="41" ref="G111:H111">G112+G124</f>
        <v>8045.200000000001</v>
      </c>
      <c r="H111" s="31">
        <f t="shared" si="41"/>
        <v>8099</v>
      </c>
    </row>
    <row r="112" spans="1:8" ht="12.75">
      <c r="A112" s="39" t="s">
        <v>24</v>
      </c>
      <c r="B112" s="39" t="s">
        <v>97</v>
      </c>
      <c r="C112" s="39" t="s">
        <v>88</v>
      </c>
      <c r="D112" s="39" t="s">
        <v>88</v>
      </c>
      <c r="E112" s="46" t="s">
        <v>98</v>
      </c>
      <c r="F112" s="31">
        <f>F113</f>
        <v>1451.1000000000001</v>
      </c>
      <c r="G112" s="31">
        <f aca="true" t="shared" si="42" ref="G112:H114">G113</f>
        <v>1496.9</v>
      </c>
      <c r="H112" s="31">
        <f t="shared" si="42"/>
        <v>1550.7</v>
      </c>
    </row>
    <row r="113" spans="1:8" ht="12.75">
      <c r="A113" s="39" t="s">
        <v>24</v>
      </c>
      <c r="B113" s="39" t="s">
        <v>97</v>
      </c>
      <c r="C113" s="39">
        <v>9900000000</v>
      </c>
      <c r="D113" s="39"/>
      <c r="E113" s="46" t="s">
        <v>200</v>
      </c>
      <c r="F113" s="31">
        <f>F114</f>
        <v>1451.1000000000001</v>
      </c>
      <c r="G113" s="31">
        <f t="shared" si="42"/>
        <v>1496.9</v>
      </c>
      <c r="H113" s="31">
        <f t="shared" si="42"/>
        <v>1550.7</v>
      </c>
    </row>
    <row r="114" spans="1:8" ht="31.5">
      <c r="A114" s="39" t="s">
        <v>24</v>
      </c>
      <c r="B114" s="39" t="s">
        <v>97</v>
      </c>
      <c r="C114" s="39">
        <v>9990000000</v>
      </c>
      <c r="D114" s="39"/>
      <c r="E114" s="46" t="s">
        <v>272</v>
      </c>
      <c r="F114" s="31">
        <f>F115</f>
        <v>1451.1000000000001</v>
      </c>
      <c r="G114" s="31">
        <f t="shared" si="42"/>
        <v>1496.9</v>
      </c>
      <c r="H114" s="31">
        <f t="shared" si="42"/>
        <v>1550.7</v>
      </c>
    </row>
    <row r="115" spans="1:8" ht="31.5">
      <c r="A115" s="39" t="s">
        <v>24</v>
      </c>
      <c r="B115" s="39" t="s">
        <v>97</v>
      </c>
      <c r="C115" s="39">
        <v>9990200000</v>
      </c>
      <c r="D115" s="35"/>
      <c r="E115" s="46" t="s">
        <v>215</v>
      </c>
      <c r="F115" s="31">
        <f>F116+F119</f>
        <v>1451.1000000000001</v>
      </c>
      <c r="G115" s="31">
        <f aca="true" t="shared" si="43" ref="G115:H115">G116+G119</f>
        <v>1496.9</v>
      </c>
      <c r="H115" s="31">
        <f t="shared" si="43"/>
        <v>1550.7</v>
      </c>
    </row>
    <row r="116" spans="1:8" ht="47.25">
      <c r="A116" s="39" t="s">
        <v>24</v>
      </c>
      <c r="B116" s="39" t="s">
        <v>97</v>
      </c>
      <c r="C116" s="39">
        <v>9990226000</v>
      </c>
      <c r="D116" s="39"/>
      <c r="E116" s="46" t="s">
        <v>274</v>
      </c>
      <c r="F116" s="31">
        <f>F117</f>
        <v>131.7</v>
      </c>
      <c r="G116" s="31">
        <f aca="true" t="shared" si="44" ref="G116:H117">G117</f>
        <v>131.7</v>
      </c>
      <c r="H116" s="31">
        <f t="shared" si="44"/>
        <v>131.7</v>
      </c>
    </row>
    <row r="117" spans="1:8" ht="63">
      <c r="A117" s="39" t="s">
        <v>24</v>
      </c>
      <c r="B117" s="39" t="s">
        <v>97</v>
      </c>
      <c r="C117" s="39">
        <v>9990226000</v>
      </c>
      <c r="D117" s="39" t="s">
        <v>90</v>
      </c>
      <c r="E117" s="46" t="s">
        <v>2</v>
      </c>
      <c r="F117" s="31">
        <f>F118</f>
        <v>131.7</v>
      </c>
      <c r="G117" s="31">
        <f t="shared" si="44"/>
        <v>131.7</v>
      </c>
      <c r="H117" s="31">
        <f t="shared" si="44"/>
        <v>131.7</v>
      </c>
    </row>
    <row r="118" spans="1:8" ht="30" customHeight="1">
      <c r="A118" s="39" t="s">
        <v>24</v>
      </c>
      <c r="B118" s="39" t="s">
        <v>97</v>
      </c>
      <c r="C118" s="39">
        <v>9990226000</v>
      </c>
      <c r="D118" s="39">
        <v>120</v>
      </c>
      <c r="E118" s="46" t="s">
        <v>193</v>
      </c>
      <c r="F118" s="31">
        <v>131.7</v>
      </c>
      <c r="G118" s="31">
        <v>131.7</v>
      </c>
      <c r="H118" s="31">
        <v>131.7</v>
      </c>
    </row>
    <row r="119" spans="1:8" ht="31.5">
      <c r="A119" s="39" t="s">
        <v>24</v>
      </c>
      <c r="B119" s="39" t="s">
        <v>97</v>
      </c>
      <c r="C119" s="39">
        <v>9990259300</v>
      </c>
      <c r="D119" s="39"/>
      <c r="E119" s="46" t="s">
        <v>289</v>
      </c>
      <c r="F119" s="31">
        <f>F120+F122</f>
        <v>1319.4</v>
      </c>
      <c r="G119" s="31">
        <f aca="true" t="shared" si="45" ref="G119:H119">G120+G122</f>
        <v>1365.2</v>
      </c>
      <c r="H119" s="31">
        <f t="shared" si="45"/>
        <v>1419</v>
      </c>
    </row>
    <row r="120" spans="1:8" ht="63">
      <c r="A120" s="39" t="s">
        <v>24</v>
      </c>
      <c r="B120" s="39" t="s">
        <v>97</v>
      </c>
      <c r="C120" s="39">
        <v>9990259300</v>
      </c>
      <c r="D120" s="39" t="s">
        <v>90</v>
      </c>
      <c r="E120" s="46" t="s">
        <v>2</v>
      </c>
      <c r="F120" s="31">
        <f>F121</f>
        <v>1227.9</v>
      </c>
      <c r="G120" s="31">
        <f aca="true" t="shared" si="46" ref="G120:H120">G121</f>
        <v>1227.9</v>
      </c>
      <c r="H120" s="31">
        <f t="shared" si="46"/>
        <v>1227.9</v>
      </c>
    </row>
    <row r="121" spans="1:8" ht="29.45" customHeight="1">
      <c r="A121" s="39" t="s">
        <v>24</v>
      </c>
      <c r="B121" s="39" t="s">
        <v>97</v>
      </c>
      <c r="C121" s="39">
        <v>9990259300</v>
      </c>
      <c r="D121" s="39">
        <v>120</v>
      </c>
      <c r="E121" s="46" t="s">
        <v>193</v>
      </c>
      <c r="F121" s="31">
        <v>1227.9</v>
      </c>
      <c r="G121" s="31">
        <v>1227.9</v>
      </c>
      <c r="H121" s="31">
        <v>1227.9</v>
      </c>
    </row>
    <row r="122" spans="1:8" ht="31.5">
      <c r="A122" s="39" t="s">
        <v>24</v>
      </c>
      <c r="B122" s="39" t="s">
        <v>97</v>
      </c>
      <c r="C122" s="39">
        <v>9990259300</v>
      </c>
      <c r="D122" s="39" t="s">
        <v>91</v>
      </c>
      <c r="E122" s="46" t="s">
        <v>148</v>
      </c>
      <c r="F122" s="31">
        <f>F123</f>
        <v>91.5</v>
      </c>
      <c r="G122" s="31">
        <f aca="true" t="shared" si="47" ref="G122:H122">G123</f>
        <v>137.3</v>
      </c>
      <c r="H122" s="31">
        <f t="shared" si="47"/>
        <v>191.1</v>
      </c>
    </row>
    <row r="123" spans="1:8" ht="33" customHeight="1">
      <c r="A123" s="39" t="s">
        <v>24</v>
      </c>
      <c r="B123" s="39" t="s">
        <v>97</v>
      </c>
      <c r="C123" s="39">
        <v>9990259300</v>
      </c>
      <c r="D123" s="39">
        <v>240</v>
      </c>
      <c r="E123" s="46" t="s">
        <v>194</v>
      </c>
      <c r="F123" s="31">
        <v>91.5</v>
      </c>
      <c r="G123" s="31">
        <v>137.3</v>
      </c>
      <c r="H123" s="31">
        <v>191.1</v>
      </c>
    </row>
    <row r="124" spans="1:8" ht="31.5">
      <c r="A124" s="39" t="s">
        <v>24</v>
      </c>
      <c r="B124" s="39" t="s">
        <v>69</v>
      </c>
      <c r="C124" s="39"/>
      <c r="D124" s="39"/>
      <c r="E124" s="46" t="s">
        <v>19</v>
      </c>
      <c r="F124" s="31">
        <f aca="true" t="shared" si="48" ref="F124:H129">F125</f>
        <v>6548.3</v>
      </c>
      <c r="G124" s="31">
        <f t="shared" si="48"/>
        <v>6548.3</v>
      </c>
      <c r="H124" s="31">
        <f t="shared" si="48"/>
        <v>6548.3</v>
      </c>
    </row>
    <row r="125" spans="1:8" ht="31.5">
      <c r="A125" s="39" t="s">
        <v>24</v>
      </c>
      <c r="B125" s="39" t="s">
        <v>69</v>
      </c>
      <c r="C125" s="43">
        <v>1500000000</v>
      </c>
      <c r="D125" s="39"/>
      <c r="E125" s="46" t="s">
        <v>320</v>
      </c>
      <c r="F125" s="31">
        <f t="shared" si="48"/>
        <v>6548.3</v>
      </c>
      <c r="G125" s="31">
        <f t="shared" si="48"/>
        <v>6548.3</v>
      </c>
      <c r="H125" s="31">
        <f t="shared" si="48"/>
        <v>6548.3</v>
      </c>
    </row>
    <row r="126" spans="1:8" ht="12.75">
      <c r="A126" s="39" t="s">
        <v>24</v>
      </c>
      <c r="B126" s="39" t="s">
        <v>69</v>
      </c>
      <c r="C126" s="39">
        <v>1510000000</v>
      </c>
      <c r="D126" s="39"/>
      <c r="E126" s="46" t="s">
        <v>279</v>
      </c>
      <c r="F126" s="31">
        <f t="shared" si="48"/>
        <v>6548.3</v>
      </c>
      <c r="G126" s="31">
        <f t="shared" si="48"/>
        <v>6548.3</v>
      </c>
      <c r="H126" s="31">
        <f t="shared" si="48"/>
        <v>6548.3</v>
      </c>
    </row>
    <row r="127" spans="1:8" ht="47.25">
      <c r="A127" s="39" t="s">
        <v>24</v>
      </c>
      <c r="B127" s="39" t="s">
        <v>69</v>
      </c>
      <c r="C127" s="39">
        <v>1510100000</v>
      </c>
      <c r="D127" s="39"/>
      <c r="E127" s="46" t="s">
        <v>323</v>
      </c>
      <c r="F127" s="31">
        <f t="shared" si="48"/>
        <v>6548.3</v>
      </c>
      <c r="G127" s="31">
        <f t="shared" si="48"/>
        <v>6548.3</v>
      </c>
      <c r="H127" s="31">
        <f t="shared" si="48"/>
        <v>6548.3</v>
      </c>
    </row>
    <row r="128" spans="1:8" ht="31.5">
      <c r="A128" s="39" t="s">
        <v>24</v>
      </c>
      <c r="B128" s="39" t="s">
        <v>69</v>
      </c>
      <c r="C128" s="39">
        <v>1510120010</v>
      </c>
      <c r="D128" s="39"/>
      <c r="E128" s="46" t="s">
        <v>221</v>
      </c>
      <c r="F128" s="31">
        <f t="shared" si="48"/>
        <v>6548.3</v>
      </c>
      <c r="G128" s="31">
        <f t="shared" si="48"/>
        <v>6548.3</v>
      </c>
      <c r="H128" s="31">
        <f t="shared" si="48"/>
        <v>6548.3</v>
      </c>
    </row>
    <row r="129" spans="1:8" ht="31.5">
      <c r="A129" s="39" t="s">
        <v>24</v>
      </c>
      <c r="B129" s="39" t="s">
        <v>69</v>
      </c>
      <c r="C129" s="39">
        <v>1510120010</v>
      </c>
      <c r="D129" s="39">
        <v>600</v>
      </c>
      <c r="E129" s="46" t="s">
        <v>107</v>
      </c>
      <c r="F129" s="31">
        <f t="shared" si="48"/>
        <v>6548.3</v>
      </c>
      <c r="G129" s="31">
        <f t="shared" si="48"/>
        <v>6548.3</v>
      </c>
      <c r="H129" s="31">
        <f t="shared" si="48"/>
        <v>6548.3</v>
      </c>
    </row>
    <row r="130" spans="1:8" ht="12.75">
      <c r="A130" s="39" t="s">
        <v>24</v>
      </c>
      <c r="B130" s="39" t="s">
        <v>69</v>
      </c>
      <c r="C130" s="39">
        <v>1510120010</v>
      </c>
      <c r="D130" s="39">
        <v>610</v>
      </c>
      <c r="E130" s="46" t="s">
        <v>199</v>
      </c>
      <c r="F130" s="31">
        <v>6548.3</v>
      </c>
      <c r="G130" s="31">
        <v>6548.3</v>
      </c>
      <c r="H130" s="31">
        <v>6548.3</v>
      </c>
    </row>
    <row r="131" spans="1:8" ht="12.75">
      <c r="A131" s="39" t="s">
        <v>24</v>
      </c>
      <c r="B131" s="39" t="s">
        <v>78</v>
      </c>
      <c r="C131" s="39" t="s">
        <v>88</v>
      </c>
      <c r="D131" s="39" t="s">
        <v>88</v>
      </c>
      <c r="E131" s="10" t="s">
        <v>46</v>
      </c>
      <c r="F131" s="31">
        <f>F132+F139+F146+F162</f>
        <v>30860.2</v>
      </c>
      <c r="G131" s="31">
        <f aca="true" t="shared" si="49" ref="G131:H131">G132+G139+G146+G162</f>
        <v>31010</v>
      </c>
      <c r="H131" s="31">
        <f t="shared" si="49"/>
        <v>20116.000000000004</v>
      </c>
    </row>
    <row r="132" spans="1:8" ht="12.75">
      <c r="A132" s="39" t="s">
        <v>24</v>
      </c>
      <c r="B132" s="27" t="s">
        <v>191</v>
      </c>
      <c r="C132" s="35"/>
      <c r="D132" s="35"/>
      <c r="E132" s="46" t="s">
        <v>192</v>
      </c>
      <c r="F132" s="31">
        <f aca="true" t="shared" si="50" ref="F132:H137">F133</f>
        <v>176.4</v>
      </c>
      <c r="G132" s="31">
        <f t="shared" si="50"/>
        <v>182.4</v>
      </c>
      <c r="H132" s="31">
        <f t="shared" si="50"/>
        <v>182.4</v>
      </c>
    </row>
    <row r="133" spans="1:8" ht="41.45" customHeight="1">
      <c r="A133" s="39" t="s">
        <v>24</v>
      </c>
      <c r="B133" s="27" t="s">
        <v>191</v>
      </c>
      <c r="C133" s="43">
        <v>1100000000</v>
      </c>
      <c r="D133" s="35"/>
      <c r="E133" s="46" t="s">
        <v>324</v>
      </c>
      <c r="F133" s="31">
        <f t="shared" si="50"/>
        <v>176.4</v>
      </c>
      <c r="G133" s="31">
        <f t="shared" si="50"/>
        <v>182.4</v>
      </c>
      <c r="H133" s="31">
        <f t="shared" si="50"/>
        <v>182.4</v>
      </c>
    </row>
    <row r="134" spans="1:8" ht="31.5">
      <c r="A134" s="39" t="s">
        <v>24</v>
      </c>
      <c r="B134" s="27" t="s">
        <v>191</v>
      </c>
      <c r="C134" s="43">
        <v>1130000000</v>
      </c>
      <c r="D134" s="35"/>
      <c r="E134" s="46" t="s">
        <v>212</v>
      </c>
      <c r="F134" s="31">
        <f t="shared" si="50"/>
        <v>176.4</v>
      </c>
      <c r="G134" s="31">
        <f t="shared" si="50"/>
        <v>182.4</v>
      </c>
      <c r="H134" s="31">
        <f t="shared" si="50"/>
        <v>182.4</v>
      </c>
    </row>
    <row r="135" spans="1:8" ht="47.25">
      <c r="A135" s="39" t="s">
        <v>24</v>
      </c>
      <c r="B135" s="27" t="s">
        <v>191</v>
      </c>
      <c r="C135" s="43">
        <v>1130300000</v>
      </c>
      <c r="D135" s="35"/>
      <c r="E135" s="46" t="s">
        <v>213</v>
      </c>
      <c r="F135" s="31">
        <f t="shared" si="50"/>
        <v>176.4</v>
      </c>
      <c r="G135" s="31">
        <f t="shared" si="50"/>
        <v>182.4</v>
      </c>
      <c r="H135" s="31">
        <f t="shared" si="50"/>
        <v>182.4</v>
      </c>
    </row>
    <row r="136" spans="1:8" ht="31.5">
      <c r="A136" s="39" t="s">
        <v>24</v>
      </c>
      <c r="B136" s="27" t="s">
        <v>191</v>
      </c>
      <c r="C136" s="43">
        <v>1130320280</v>
      </c>
      <c r="D136" s="35"/>
      <c r="E136" s="46" t="s">
        <v>214</v>
      </c>
      <c r="F136" s="31">
        <f t="shared" si="50"/>
        <v>176.4</v>
      </c>
      <c r="G136" s="31">
        <f t="shared" si="50"/>
        <v>182.4</v>
      </c>
      <c r="H136" s="31">
        <f t="shared" si="50"/>
        <v>182.4</v>
      </c>
    </row>
    <row r="137" spans="1:8" ht="31.5">
      <c r="A137" s="39" t="s">
        <v>24</v>
      </c>
      <c r="B137" s="27" t="s">
        <v>191</v>
      </c>
      <c r="C137" s="43">
        <v>1130320280</v>
      </c>
      <c r="D137" s="43" t="s">
        <v>150</v>
      </c>
      <c r="E137" s="46" t="s">
        <v>151</v>
      </c>
      <c r="F137" s="31">
        <f t="shared" si="50"/>
        <v>176.4</v>
      </c>
      <c r="G137" s="31">
        <f t="shared" si="50"/>
        <v>182.4</v>
      </c>
      <c r="H137" s="31">
        <f t="shared" si="50"/>
        <v>182.4</v>
      </c>
    </row>
    <row r="138" spans="1:8" ht="12.75">
      <c r="A138" s="39" t="s">
        <v>24</v>
      </c>
      <c r="B138" s="27" t="s">
        <v>191</v>
      </c>
      <c r="C138" s="43">
        <v>1130320280</v>
      </c>
      <c r="D138" s="39">
        <v>610</v>
      </c>
      <c r="E138" s="46" t="s">
        <v>199</v>
      </c>
      <c r="F138" s="31">
        <v>176.4</v>
      </c>
      <c r="G138" s="31">
        <v>182.4</v>
      </c>
      <c r="H138" s="31">
        <v>182.4</v>
      </c>
    </row>
    <row r="139" spans="1:8" ht="12.75">
      <c r="A139" s="39" t="s">
        <v>24</v>
      </c>
      <c r="B139" s="39" t="s">
        <v>112</v>
      </c>
      <c r="C139" s="39" t="s">
        <v>88</v>
      </c>
      <c r="D139" s="39" t="s">
        <v>88</v>
      </c>
      <c r="E139" s="46" t="s">
        <v>113</v>
      </c>
      <c r="F139" s="31">
        <f aca="true" t="shared" si="51" ref="F139:H144">F140</f>
        <v>404</v>
      </c>
      <c r="G139" s="31">
        <f t="shared" si="51"/>
        <v>390.5</v>
      </c>
      <c r="H139" s="31">
        <f t="shared" si="51"/>
        <v>390.5</v>
      </c>
    </row>
    <row r="140" spans="1:8" ht="47.25">
      <c r="A140" s="39" t="s">
        <v>24</v>
      </c>
      <c r="B140" s="39" t="s">
        <v>112</v>
      </c>
      <c r="C140" s="43">
        <v>1300000000</v>
      </c>
      <c r="D140" s="39"/>
      <c r="E140" s="46" t="s">
        <v>325</v>
      </c>
      <c r="F140" s="31">
        <f t="shared" si="51"/>
        <v>404</v>
      </c>
      <c r="G140" s="31">
        <f t="shared" si="51"/>
        <v>390.5</v>
      </c>
      <c r="H140" s="31">
        <f t="shared" si="51"/>
        <v>390.5</v>
      </c>
    </row>
    <row r="141" spans="1:8" ht="16.9" customHeight="1">
      <c r="A141" s="39" t="s">
        <v>24</v>
      </c>
      <c r="B141" s="39" t="s">
        <v>112</v>
      </c>
      <c r="C141" s="43">
        <v>1330000000</v>
      </c>
      <c r="D141" s="39"/>
      <c r="E141" s="46" t="s">
        <v>222</v>
      </c>
      <c r="F141" s="31">
        <f t="shared" si="51"/>
        <v>404</v>
      </c>
      <c r="G141" s="31">
        <f t="shared" si="51"/>
        <v>390.5</v>
      </c>
      <c r="H141" s="31">
        <f t="shared" si="51"/>
        <v>390.5</v>
      </c>
    </row>
    <row r="142" spans="1:8" ht="31.5">
      <c r="A142" s="39" t="s">
        <v>24</v>
      </c>
      <c r="B142" s="39" t="s">
        <v>112</v>
      </c>
      <c r="C142" s="43">
        <v>1330100000</v>
      </c>
      <c r="D142" s="39"/>
      <c r="E142" s="46" t="s">
        <v>326</v>
      </c>
      <c r="F142" s="31">
        <f t="shared" si="51"/>
        <v>404</v>
      </c>
      <c r="G142" s="31">
        <f t="shared" si="51"/>
        <v>390.5</v>
      </c>
      <c r="H142" s="31">
        <f t="shared" si="51"/>
        <v>390.5</v>
      </c>
    </row>
    <row r="143" spans="1:8" ht="12.75">
      <c r="A143" s="39" t="s">
        <v>24</v>
      </c>
      <c r="B143" s="39" t="s">
        <v>112</v>
      </c>
      <c r="C143" s="43">
        <v>1330110550</v>
      </c>
      <c r="D143" s="39"/>
      <c r="E143" s="46" t="s">
        <v>223</v>
      </c>
      <c r="F143" s="31">
        <f t="shared" si="51"/>
        <v>404</v>
      </c>
      <c r="G143" s="31">
        <f t="shared" si="51"/>
        <v>390.5</v>
      </c>
      <c r="H143" s="31">
        <f t="shared" si="51"/>
        <v>390.5</v>
      </c>
    </row>
    <row r="144" spans="1:8" ht="31.5">
      <c r="A144" s="39" t="s">
        <v>24</v>
      </c>
      <c r="B144" s="39" t="s">
        <v>112</v>
      </c>
      <c r="C144" s="43">
        <v>1330110550</v>
      </c>
      <c r="D144" s="43" t="s">
        <v>91</v>
      </c>
      <c r="E144" s="46" t="s">
        <v>148</v>
      </c>
      <c r="F144" s="31">
        <f t="shared" si="51"/>
        <v>404</v>
      </c>
      <c r="G144" s="31">
        <f t="shared" si="51"/>
        <v>390.5</v>
      </c>
      <c r="H144" s="31">
        <f t="shared" si="51"/>
        <v>390.5</v>
      </c>
    </row>
    <row r="145" spans="1:8" ht="28.9" customHeight="1">
      <c r="A145" s="39" t="s">
        <v>24</v>
      </c>
      <c r="B145" s="39" t="s">
        <v>112</v>
      </c>
      <c r="C145" s="43">
        <v>1330110550</v>
      </c>
      <c r="D145" s="39">
        <v>240</v>
      </c>
      <c r="E145" s="46" t="s">
        <v>194</v>
      </c>
      <c r="F145" s="31">
        <v>404</v>
      </c>
      <c r="G145" s="31">
        <v>390.5</v>
      </c>
      <c r="H145" s="31">
        <v>390.5</v>
      </c>
    </row>
    <row r="146" spans="1:8" ht="12.75">
      <c r="A146" s="39" t="s">
        <v>24</v>
      </c>
      <c r="B146" s="39" t="s">
        <v>9</v>
      </c>
      <c r="C146" s="39" t="s">
        <v>88</v>
      </c>
      <c r="D146" s="39" t="s">
        <v>88</v>
      </c>
      <c r="E146" s="46" t="s">
        <v>139</v>
      </c>
      <c r="F146" s="31">
        <f>F147</f>
        <v>26954.7</v>
      </c>
      <c r="G146" s="31">
        <f aca="true" t="shared" si="52" ref="G146:H146">G147</f>
        <v>27156.199999999997</v>
      </c>
      <c r="H146" s="31">
        <f t="shared" si="52"/>
        <v>16262.2</v>
      </c>
    </row>
    <row r="147" spans="1:8" ht="47.25">
      <c r="A147" s="39" t="s">
        <v>24</v>
      </c>
      <c r="B147" s="39" t="s">
        <v>9</v>
      </c>
      <c r="C147" s="43">
        <v>1400000000</v>
      </c>
      <c r="D147" s="39"/>
      <c r="E147" s="46" t="s">
        <v>327</v>
      </c>
      <c r="F147" s="31">
        <f>F148+F157</f>
        <v>26954.7</v>
      </c>
      <c r="G147" s="31">
        <f aca="true" t="shared" si="53" ref="G147:H147">G148+G157</f>
        <v>27156.199999999997</v>
      </c>
      <c r="H147" s="31">
        <f t="shared" si="53"/>
        <v>16262.2</v>
      </c>
    </row>
    <row r="148" spans="1:8" ht="12.75">
      <c r="A148" s="39" t="s">
        <v>24</v>
      </c>
      <c r="B148" s="39" t="s">
        <v>9</v>
      </c>
      <c r="C148" s="43">
        <v>1410000000</v>
      </c>
      <c r="D148" s="39"/>
      <c r="E148" s="46" t="s">
        <v>224</v>
      </c>
      <c r="F148" s="31">
        <f>F149+F153</f>
        <v>23454.7</v>
      </c>
      <c r="G148" s="31">
        <f aca="true" t="shared" si="54" ref="G148:H148">G149+G153</f>
        <v>27156.199999999997</v>
      </c>
      <c r="H148" s="31">
        <f t="shared" si="54"/>
        <v>16262.2</v>
      </c>
    </row>
    <row r="149" spans="1:8" ht="12.75">
      <c r="A149" s="39" t="s">
        <v>24</v>
      </c>
      <c r="B149" s="39" t="s">
        <v>9</v>
      </c>
      <c r="C149" s="43">
        <v>1410100000</v>
      </c>
      <c r="D149" s="35"/>
      <c r="E149" s="46" t="s">
        <v>328</v>
      </c>
      <c r="F149" s="31">
        <f>F150</f>
        <v>23454.7</v>
      </c>
      <c r="G149" s="31">
        <f aca="true" t="shared" si="55" ref="G149:H151">G150</f>
        <v>20859.3</v>
      </c>
      <c r="H149" s="31">
        <f t="shared" si="55"/>
        <v>16262.2</v>
      </c>
    </row>
    <row r="150" spans="1:8" ht="31.5">
      <c r="A150" s="39" t="s">
        <v>24</v>
      </c>
      <c r="B150" s="39" t="s">
        <v>9</v>
      </c>
      <c r="C150" s="39">
        <v>1410120100</v>
      </c>
      <c r="D150" s="39"/>
      <c r="E150" s="46" t="s">
        <v>225</v>
      </c>
      <c r="F150" s="31">
        <f>F151</f>
        <v>23454.7</v>
      </c>
      <c r="G150" s="31">
        <f t="shared" si="55"/>
        <v>20859.3</v>
      </c>
      <c r="H150" s="31">
        <f t="shared" si="55"/>
        <v>16262.2</v>
      </c>
    </row>
    <row r="151" spans="1:8" ht="31.5">
      <c r="A151" s="39" t="s">
        <v>24</v>
      </c>
      <c r="B151" s="39" t="s">
        <v>9</v>
      </c>
      <c r="C151" s="39">
        <v>1410120100</v>
      </c>
      <c r="D151" s="43" t="s">
        <v>91</v>
      </c>
      <c r="E151" s="46" t="s">
        <v>148</v>
      </c>
      <c r="F151" s="31">
        <f>F152</f>
        <v>23454.7</v>
      </c>
      <c r="G151" s="31">
        <f t="shared" si="55"/>
        <v>20859.3</v>
      </c>
      <c r="H151" s="31">
        <f t="shared" si="55"/>
        <v>16262.2</v>
      </c>
    </row>
    <row r="152" spans="1:8" ht="30.6" customHeight="1">
      <c r="A152" s="39" t="s">
        <v>24</v>
      </c>
      <c r="B152" s="39" t="s">
        <v>9</v>
      </c>
      <c r="C152" s="39">
        <v>1410120100</v>
      </c>
      <c r="D152" s="39">
        <v>240</v>
      </c>
      <c r="E152" s="46" t="s">
        <v>194</v>
      </c>
      <c r="F152" s="31">
        <v>23454.7</v>
      </c>
      <c r="G152" s="31">
        <v>20859.3</v>
      </c>
      <c r="H152" s="31">
        <v>16262.2</v>
      </c>
    </row>
    <row r="153" spans="1:8" ht="47.25">
      <c r="A153" s="39" t="s">
        <v>24</v>
      </c>
      <c r="B153" s="39" t="s">
        <v>9</v>
      </c>
      <c r="C153" s="43">
        <v>1410200000</v>
      </c>
      <c r="D153" s="39"/>
      <c r="E153" s="46" t="s">
        <v>329</v>
      </c>
      <c r="F153" s="31">
        <f>F154</f>
        <v>0</v>
      </c>
      <c r="G153" s="31">
        <f aca="true" t="shared" si="56" ref="G153:H155">G154</f>
        <v>6296.9</v>
      </c>
      <c r="H153" s="31">
        <f t="shared" si="56"/>
        <v>0</v>
      </c>
    </row>
    <row r="154" spans="1:8" ht="12.75">
      <c r="A154" s="39" t="s">
        <v>24</v>
      </c>
      <c r="B154" s="39" t="s">
        <v>9</v>
      </c>
      <c r="C154" s="39">
        <v>1410220110</v>
      </c>
      <c r="D154" s="39"/>
      <c r="E154" s="46" t="s">
        <v>226</v>
      </c>
      <c r="F154" s="31">
        <f>F155</f>
        <v>0</v>
      </c>
      <c r="G154" s="31">
        <f t="shared" si="56"/>
        <v>6296.9</v>
      </c>
      <c r="H154" s="31">
        <f t="shared" si="56"/>
        <v>0</v>
      </c>
    </row>
    <row r="155" spans="1:8" ht="31.5">
      <c r="A155" s="39" t="s">
        <v>24</v>
      </c>
      <c r="B155" s="39" t="s">
        <v>9</v>
      </c>
      <c r="C155" s="39">
        <v>1410220110</v>
      </c>
      <c r="D155" s="43" t="s">
        <v>91</v>
      </c>
      <c r="E155" s="46" t="s">
        <v>148</v>
      </c>
      <c r="F155" s="31">
        <f>F156</f>
        <v>0</v>
      </c>
      <c r="G155" s="31">
        <f t="shared" si="56"/>
        <v>6296.9</v>
      </c>
      <c r="H155" s="31">
        <f t="shared" si="56"/>
        <v>0</v>
      </c>
    </row>
    <row r="156" spans="1:8" ht="34.9" customHeight="1">
      <c r="A156" s="39" t="s">
        <v>24</v>
      </c>
      <c r="B156" s="39" t="s">
        <v>9</v>
      </c>
      <c r="C156" s="39">
        <v>1410220110</v>
      </c>
      <c r="D156" s="39">
        <v>240</v>
      </c>
      <c r="E156" s="46" t="s">
        <v>194</v>
      </c>
      <c r="F156" s="31">
        <v>0</v>
      </c>
      <c r="G156" s="31">
        <v>6296.9</v>
      </c>
      <c r="H156" s="31">
        <v>0</v>
      </c>
    </row>
    <row r="157" spans="1:8" ht="12.75">
      <c r="A157" s="39" t="s">
        <v>24</v>
      </c>
      <c r="B157" s="39" t="s">
        <v>9</v>
      </c>
      <c r="C157" s="43">
        <v>1420000000</v>
      </c>
      <c r="D157" s="39"/>
      <c r="E157" s="46" t="s">
        <v>227</v>
      </c>
      <c r="F157" s="31">
        <f>F158</f>
        <v>3500</v>
      </c>
      <c r="G157" s="31">
        <f aca="true" t="shared" si="57" ref="G157:H160">G158</f>
        <v>0</v>
      </c>
      <c r="H157" s="31">
        <f t="shared" si="57"/>
        <v>0</v>
      </c>
    </row>
    <row r="158" spans="1:8" ht="31.5">
      <c r="A158" s="39" t="s">
        <v>24</v>
      </c>
      <c r="B158" s="39" t="s">
        <v>9</v>
      </c>
      <c r="C158" s="43">
        <v>1420100000</v>
      </c>
      <c r="D158" s="39"/>
      <c r="E158" s="46" t="s">
        <v>330</v>
      </c>
      <c r="F158" s="31">
        <f>F159</f>
        <v>3500</v>
      </c>
      <c r="G158" s="31">
        <f t="shared" si="57"/>
        <v>0</v>
      </c>
      <c r="H158" s="31">
        <f t="shared" si="57"/>
        <v>0</v>
      </c>
    </row>
    <row r="159" spans="1:8" ht="12.75">
      <c r="A159" s="39" t="s">
        <v>24</v>
      </c>
      <c r="B159" s="39" t="s">
        <v>9</v>
      </c>
      <c r="C159" s="39">
        <v>1420120120</v>
      </c>
      <c r="D159" s="39"/>
      <c r="E159" s="46" t="s">
        <v>228</v>
      </c>
      <c r="F159" s="31">
        <f>F160</f>
        <v>3500</v>
      </c>
      <c r="G159" s="31">
        <f t="shared" si="57"/>
        <v>0</v>
      </c>
      <c r="H159" s="31">
        <f t="shared" si="57"/>
        <v>0</v>
      </c>
    </row>
    <row r="160" spans="1:8" ht="31.5">
      <c r="A160" s="39" t="s">
        <v>24</v>
      </c>
      <c r="B160" s="39" t="s">
        <v>9</v>
      </c>
      <c r="C160" s="39">
        <v>1420120120</v>
      </c>
      <c r="D160" s="43" t="s">
        <v>91</v>
      </c>
      <c r="E160" s="46" t="s">
        <v>148</v>
      </c>
      <c r="F160" s="31">
        <f>F161</f>
        <v>3500</v>
      </c>
      <c r="G160" s="31">
        <f t="shared" si="57"/>
        <v>0</v>
      </c>
      <c r="H160" s="31">
        <f t="shared" si="57"/>
        <v>0</v>
      </c>
    </row>
    <row r="161" spans="1:8" ht="30" customHeight="1">
      <c r="A161" s="39" t="s">
        <v>24</v>
      </c>
      <c r="B161" s="39" t="s">
        <v>9</v>
      </c>
      <c r="C161" s="39">
        <v>1420120120</v>
      </c>
      <c r="D161" s="39">
        <v>240</v>
      </c>
      <c r="E161" s="46" t="s">
        <v>194</v>
      </c>
      <c r="F161" s="31">
        <v>3500</v>
      </c>
      <c r="G161" s="31">
        <v>0</v>
      </c>
      <c r="H161" s="31">
        <v>0</v>
      </c>
    </row>
    <row r="162" spans="1:8" ht="12.75">
      <c r="A162" s="39" t="s">
        <v>24</v>
      </c>
      <c r="B162" s="39" t="s">
        <v>70</v>
      </c>
      <c r="C162" s="39" t="s">
        <v>88</v>
      </c>
      <c r="D162" s="39" t="s">
        <v>88</v>
      </c>
      <c r="E162" s="46" t="s">
        <v>47</v>
      </c>
      <c r="F162" s="31">
        <f aca="true" t="shared" si="58" ref="F162:H167">F163</f>
        <v>3325.1</v>
      </c>
      <c r="G162" s="31">
        <f t="shared" si="58"/>
        <v>3280.9</v>
      </c>
      <c r="H162" s="31">
        <f t="shared" si="58"/>
        <v>3280.9</v>
      </c>
    </row>
    <row r="163" spans="1:8" ht="47.25">
      <c r="A163" s="39" t="s">
        <v>24</v>
      </c>
      <c r="B163" s="39" t="s">
        <v>70</v>
      </c>
      <c r="C163" s="43">
        <v>1600000000</v>
      </c>
      <c r="D163" s="35"/>
      <c r="E163" s="46" t="s">
        <v>209</v>
      </c>
      <c r="F163" s="31">
        <f>F164+F177</f>
        <v>3325.1</v>
      </c>
      <c r="G163" s="31">
        <f aca="true" t="shared" si="59" ref="G163:H163">G164+G177</f>
        <v>3280.9</v>
      </c>
      <c r="H163" s="31">
        <f t="shared" si="59"/>
        <v>3280.9</v>
      </c>
    </row>
    <row r="164" spans="1:8" ht="31.5">
      <c r="A164" s="39" t="s">
        <v>24</v>
      </c>
      <c r="B164" s="39" t="s">
        <v>70</v>
      </c>
      <c r="C164" s="43">
        <v>1610000000</v>
      </c>
      <c r="D164" s="39"/>
      <c r="E164" s="46" t="s">
        <v>368</v>
      </c>
      <c r="F164" s="31">
        <f>F165+F169+F173</f>
        <v>3120.6</v>
      </c>
      <c r="G164" s="31">
        <f aca="true" t="shared" si="60" ref="G164:H164">G165+G169+G173</f>
        <v>3280.9</v>
      </c>
      <c r="H164" s="31">
        <f t="shared" si="60"/>
        <v>3280.9</v>
      </c>
    </row>
    <row r="165" spans="1:8" ht="47.25">
      <c r="A165" s="39" t="s">
        <v>24</v>
      </c>
      <c r="B165" s="39" t="s">
        <v>70</v>
      </c>
      <c r="C165" s="43">
        <v>1610100000</v>
      </c>
      <c r="D165" s="39"/>
      <c r="E165" s="46" t="s">
        <v>331</v>
      </c>
      <c r="F165" s="31">
        <f t="shared" si="58"/>
        <v>2204.7</v>
      </c>
      <c r="G165" s="31">
        <f t="shared" si="58"/>
        <v>2874.5</v>
      </c>
      <c r="H165" s="31">
        <f t="shared" si="58"/>
        <v>2874.5</v>
      </c>
    </row>
    <row r="166" spans="1:8" ht="31.5">
      <c r="A166" s="39" t="s">
        <v>24</v>
      </c>
      <c r="B166" s="39" t="s">
        <v>70</v>
      </c>
      <c r="C166" s="43">
        <v>1610120010</v>
      </c>
      <c r="D166" s="39"/>
      <c r="E166" s="46" t="s">
        <v>221</v>
      </c>
      <c r="F166" s="31">
        <f t="shared" si="58"/>
        <v>2204.7</v>
      </c>
      <c r="G166" s="31">
        <f t="shared" si="58"/>
        <v>2874.5</v>
      </c>
      <c r="H166" s="31">
        <f t="shared" si="58"/>
        <v>2874.5</v>
      </c>
    </row>
    <row r="167" spans="1:8" ht="31.5">
      <c r="A167" s="39" t="s">
        <v>24</v>
      </c>
      <c r="B167" s="39" t="s">
        <v>70</v>
      </c>
      <c r="C167" s="43">
        <v>1610120010</v>
      </c>
      <c r="D167" s="43" t="s">
        <v>150</v>
      </c>
      <c r="E167" s="46" t="s">
        <v>151</v>
      </c>
      <c r="F167" s="31">
        <f t="shared" si="58"/>
        <v>2204.7</v>
      </c>
      <c r="G167" s="31">
        <f t="shared" si="58"/>
        <v>2874.5</v>
      </c>
      <c r="H167" s="31">
        <f t="shared" si="58"/>
        <v>2874.5</v>
      </c>
    </row>
    <row r="168" spans="1:8" ht="12.75">
      <c r="A168" s="39" t="s">
        <v>24</v>
      </c>
      <c r="B168" s="39" t="s">
        <v>70</v>
      </c>
      <c r="C168" s="43">
        <v>1610120010</v>
      </c>
      <c r="D168" s="39">
        <v>610</v>
      </c>
      <c r="E168" s="46" t="s">
        <v>199</v>
      </c>
      <c r="F168" s="31">
        <v>2204.7</v>
      </c>
      <c r="G168" s="31">
        <v>2874.5</v>
      </c>
      <c r="H168" s="31">
        <v>2874.5</v>
      </c>
    </row>
    <row r="169" spans="1:8" ht="63">
      <c r="A169" s="39" t="s">
        <v>24</v>
      </c>
      <c r="B169" s="39" t="s">
        <v>70</v>
      </c>
      <c r="C169" s="43">
        <v>1610200000</v>
      </c>
      <c r="D169" s="39"/>
      <c r="E169" s="46" t="s">
        <v>380</v>
      </c>
      <c r="F169" s="31">
        <f>F170</f>
        <v>518</v>
      </c>
      <c r="G169" s="31">
        <f aca="true" t="shared" si="61" ref="G169:H175">G170</f>
        <v>0</v>
      </c>
      <c r="H169" s="31">
        <f t="shared" si="61"/>
        <v>0</v>
      </c>
    </row>
    <row r="170" spans="1:8" ht="31.5">
      <c r="A170" s="39" t="s">
        <v>24</v>
      </c>
      <c r="B170" s="39" t="s">
        <v>70</v>
      </c>
      <c r="C170" s="43">
        <v>1610220030</v>
      </c>
      <c r="D170" s="39"/>
      <c r="E170" s="46" t="s">
        <v>375</v>
      </c>
      <c r="F170" s="31">
        <f>F171</f>
        <v>518</v>
      </c>
      <c r="G170" s="31">
        <f t="shared" si="61"/>
        <v>0</v>
      </c>
      <c r="H170" s="31">
        <f t="shared" si="61"/>
        <v>0</v>
      </c>
    </row>
    <row r="171" spans="1:8" ht="31.5">
      <c r="A171" s="39" t="s">
        <v>24</v>
      </c>
      <c r="B171" s="39" t="s">
        <v>70</v>
      </c>
      <c r="C171" s="43">
        <v>1610220030</v>
      </c>
      <c r="D171" s="43" t="s">
        <v>150</v>
      </c>
      <c r="E171" s="46" t="s">
        <v>151</v>
      </c>
      <c r="F171" s="31">
        <f>F172</f>
        <v>518</v>
      </c>
      <c r="G171" s="31">
        <f t="shared" si="61"/>
        <v>0</v>
      </c>
      <c r="H171" s="31">
        <f t="shared" si="61"/>
        <v>0</v>
      </c>
    </row>
    <row r="172" spans="1:8" ht="12.75">
      <c r="A172" s="39" t="s">
        <v>24</v>
      </c>
      <c r="B172" s="39" t="s">
        <v>70</v>
      </c>
      <c r="C172" s="43">
        <v>1610220030</v>
      </c>
      <c r="D172" s="39">
        <v>610</v>
      </c>
      <c r="E172" s="46" t="s">
        <v>199</v>
      </c>
      <c r="F172" s="31">
        <v>518</v>
      </c>
      <c r="G172" s="31">
        <v>0</v>
      </c>
      <c r="H172" s="31">
        <v>0</v>
      </c>
    </row>
    <row r="173" spans="1:8" ht="31.5">
      <c r="A173" s="39" t="s">
        <v>24</v>
      </c>
      <c r="B173" s="39" t="s">
        <v>70</v>
      </c>
      <c r="C173" s="43">
        <v>1610300000</v>
      </c>
      <c r="D173" s="39"/>
      <c r="E173" s="46" t="s">
        <v>381</v>
      </c>
      <c r="F173" s="31">
        <f>F174</f>
        <v>397.9</v>
      </c>
      <c r="G173" s="31">
        <f t="shared" si="61"/>
        <v>406.4</v>
      </c>
      <c r="H173" s="31">
        <f t="shared" si="61"/>
        <v>406.4</v>
      </c>
    </row>
    <row r="174" spans="1:8" ht="12.75">
      <c r="A174" s="39" t="s">
        <v>24</v>
      </c>
      <c r="B174" s="39" t="s">
        <v>70</v>
      </c>
      <c r="C174" s="43">
        <v>1610320200</v>
      </c>
      <c r="D174" s="39"/>
      <c r="E174" s="46" t="s">
        <v>259</v>
      </c>
      <c r="F174" s="31">
        <f>F175</f>
        <v>397.9</v>
      </c>
      <c r="G174" s="31">
        <f t="shared" si="61"/>
        <v>406.4</v>
      </c>
      <c r="H174" s="31">
        <f t="shared" si="61"/>
        <v>406.4</v>
      </c>
    </row>
    <row r="175" spans="1:8" ht="31.5">
      <c r="A175" s="39" t="s">
        <v>24</v>
      </c>
      <c r="B175" s="39" t="s">
        <v>70</v>
      </c>
      <c r="C175" s="43">
        <v>1610320200</v>
      </c>
      <c r="D175" s="43" t="s">
        <v>150</v>
      </c>
      <c r="E175" s="46" t="s">
        <v>151</v>
      </c>
      <c r="F175" s="31">
        <f>F176</f>
        <v>397.9</v>
      </c>
      <c r="G175" s="31">
        <f t="shared" si="61"/>
        <v>406.4</v>
      </c>
      <c r="H175" s="31">
        <f t="shared" si="61"/>
        <v>406.4</v>
      </c>
    </row>
    <row r="176" spans="1:8" ht="12.75">
      <c r="A176" s="39" t="s">
        <v>24</v>
      </c>
      <c r="B176" s="39" t="s">
        <v>70</v>
      </c>
      <c r="C176" s="43">
        <v>1610320200</v>
      </c>
      <c r="D176" s="39">
        <v>610</v>
      </c>
      <c r="E176" s="46" t="s">
        <v>199</v>
      </c>
      <c r="F176" s="31">
        <v>397.9</v>
      </c>
      <c r="G176" s="31">
        <v>406.4</v>
      </c>
      <c r="H176" s="31">
        <v>406.4</v>
      </c>
    </row>
    <row r="177" spans="1:8" ht="47.25">
      <c r="A177" s="39" t="s">
        <v>24</v>
      </c>
      <c r="B177" s="39" t="s">
        <v>70</v>
      </c>
      <c r="C177" s="43">
        <v>1630000000</v>
      </c>
      <c r="D177" s="39"/>
      <c r="E177" s="46" t="s">
        <v>369</v>
      </c>
      <c r="F177" s="31">
        <f>F178+F185</f>
        <v>204.50000000000003</v>
      </c>
      <c r="G177" s="31">
        <f aca="true" t="shared" si="62" ref="G177:H177">G178+G185</f>
        <v>0</v>
      </c>
      <c r="H177" s="31">
        <f t="shared" si="62"/>
        <v>0</v>
      </c>
    </row>
    <row r="178" spans="1:8" ht="47.25">
      <c r="A178" s="39" t="s">
        <v>24</v>
      </c>
      <c r="B178" s="39" t="s">
        <v>70</v>
      </c>
      <c r="C178" s="39">
        <v>1630100000</v>
      </c>
      <c r="D178" s="39"/>
      <c r="E178" s="46" t="s">
        <v>370</v>
      </c>
      <c r="F178" s="31">
        <f>F179+F182</f>
        <v>189.10000000000002</v>
      </c>
      <c r="G178" s="31">
        <f aca="true" t="shared" si="63" ref="G178:H178">G179+G182</f>
        <v>0</v>
      </c>
      <c r="H178" s="31">
        <f t="shared" si="63"/>
        <v>0</v>
      </c>
    </row>
    <row r="179" spans="1:8" ht="47.25">
      <c r="A179" s="39" t="s">
        <v>24</v>
      </c>
      <c r="B179" s="39" t="s">
        <v>70</v>
      </c>
      <c r="C179" s="39">
        <v>1630120180</v>
      </c>
      <c r="D179" s="39"/>
      <c r="E179" s="46" t="s">
        <v>371</v>
      </c>
      <c r="F179" s="31">
        <f>F180</f>
        <v>26.3</v>
      </c>
      <c r="G179" s="31">
        <f aca="true" t="shared" si="64" ref="G179:H180">G180</f>
        <v>0</v>
      </c>
      <c r="H179" s="31">
        <f t="shared" si="64"/>
        <v>0</v>
      </c>
    </row>
    <row r="180" spans="1:8" ht="31.5">
      <c r="A180" s="39" t="s">
        <v>24</v>
      </c>
      <c r="B180" s="39" t="s">
        <v>70</v>
      </c>
      <c r="C180" s="39">
        <v>1630120180</v>
      </c>
      <c r="D180" s="43" t="s">
        <v>150</v>
      </c>
      <c r="E180" s="46" t="s">
        <v>151</v>
      </c>
      <c r="F180" s="31">
        <f>F181</f>
        <v>26.3</v>
      </c>
      <c r="G180" s="31">
        <f t="shared" si="64"/>
        <v>0</v>
      </c>
      <c r="H180" s="31">
        <f t="shared" si="64"/>
        <v>0</v>
      </c>
    </row>
    <row r="181" spans="1:8" ht="12.75">
      <c r="A181" s="39" t="s">
        <v>24</v>
      </c>
      <c r="B181" s="39" t="s">
        <v>70</v>
      </c>
      <c r="C181" s="39">
        <v>1630120180</v>
      </c>
      <c r="D181" s="39">
        <v>610</v>
      </c>
      <c r="E181" s="46" t="s">
        <v>199</v>
      </c>
      <c r="F181" s="31">
        <v>26.3</v>
      </c>
      <c r="G181" s="31">
        <v>0</v>
      </c>
      <c r="H181" s="31">
        <v>0</v>
      </c>
    </row>
    <row r="182" spans="1:8" ht="47.25">
      <c r="A182" s="39" t="s">
        <v>24</v>
      </c>
      <c r="B182" s="39" t="s">
        <v>70</v>
      </c>
      <c r="C182" s="39">
        <v>1630120520</v>
      </c>
      <c r="D182" s="39"/>
      <c r="E182" s="46" t="s">
        <v>383</v>
      </c>
      <c r="F182" s="31">
        <f>F183</f>
        <v>162.8</v>
      </c>
      <c r="G182" s="31">
        <f aca="true" t="shared" si="65" ref="G182:H183">G183</f>
        <v>0</v>
      </c>
      <c r="H182" s="31">
        <f t="shared" si="65"/>
        <v>0</v>
      </c>
    </row>
    <row r="183" spans="1:8" ht="31.5">
      <c r="A183" s="39" t="s">
        <v>24</v>
      </c>
      <c r="B183" s="39" t="s">
        <v>70</v>
      </c>
      <c r="C183" s="39">
        <v>1630120520</v>
      </c>
      <c r="D183" s="43" t="s">
        <v>150</v>
      </c>
      <c r="E183" s="46" t="s">
        <v>151</v>
      </c>
      <c r="F183" s="31">
        <f>F184</f>
        <v>162.8</v>
      </c>
      <c r="G183" s="31">
        <f t="shared" si="65"/>
        <v>0</v>
      </c>
      <c r="H183" s="31">
        <f t="shared" si="65"/>
        <v>0</v>
      </c>
    </row>
    <row r="184" spans="1:8" ht="12.75">
      <c r="A184" s="39" t="s">
        <v>24</v>
      </c>
      <c r="B184" s="39" t="s">
        <v>70</v>
      </c>
      <c r="C184" s="39">
        <v>1630120520</v>
      </c>
      <c r="D184" s="39">
        <v>610</v>
      </c>
      <c r="E184" s="46" t="s">
        <v>199</v>
      </c>
      <c r="F184" s="31">
        <v>162.8</v>
      </c>
      <c r="G184" s="31">
        <v>0</v>
      </c>
      <c r="H184" s="31">
        <v>0</v>
      </c>
    </row>
    <row r="185" spans="1:8" ht="47.25">
      <c r="A185" s="39" t="s">
        <v>24</v>
      </c>
      <c r="B185" s="39" t="s">
        <v>70</v>
      </c>
      <c r="C185" s="39">
        <v>1630200000</v>
      </c>
      <c r="D185" s="39"/>
      <c r="E185" s="46" t="s">
        <v>372</v>
      </c>
      <c r="F185" s="31">
        <f>F186</f>
        <v>15.4</v>
      </c>
      <c r="G185" s="31">
        <f aca="true" t="shared" si="66" ref="G185:H187">G186</f>
        <v>0</v>
      </c>
      <c r="H185" s="31">
        <f t="shared" si="66"/>
        <v>0</v>
      </c>
    </row>
    <row r="186" spans="1:8" ht="20.45" customHeight="1">
      <c r="A186" s="39" t="s">
        <v>24</v>
      </c>
      <c r="B186" s="39" t="s">
        <v>70</v>
      </c>
      <c r="C186" s="39">
        <v>1630220530</v>
      </c>
      <c r="D186" s="39"/>
      <c r="E186" s="46" t="s">
        <v>373</v>
      </c>
      <c r="F186" s="31">
        <f>F187</f>
        <v>15.4</v>
      </c>
      <c r="G186" s="31">
        <f t="shared" si="66"/>
        <v>0</v>
      </c>
      <c r="H186" s="31">
        <f t="shared" si="66"/>
        <v>0</v>
      </c>
    </row>
    <row r="187" spans="1:8" ht="31.5">
      <c r="A187" s="39" t="s">
        <v>24</v>
      </c>
      <c r="B187" s="39" t="s">
        <v>70</v>
      </c>
      <c r="C187" s="39">
        <v>1630220530</v>
      </c>
      <c r="D187" s="43" t="s">
        <v>150</v>
      </c>
      <c r="E187" s="46" t="s">
        <v>151</v>
      </c>
      <c r="F187" s="31">
        <f>F188</f>
        <v>15.4</v>
      </c>
      <c r="G187" s="31">
        <f t="shared" si="66"/>
        <v>0</v>
      </c>
      <c r="H187" s="31">
        <f t="shared" si="66"/>
        <v>0</v>
      </c>
    </row>
    <row r="188" spans="1:8" ht="12.75">
      <c r="A188" s="39" t="s">
        <v>24</v>
      </c>
      <c r="B188" s="39" t="s">
        <v>70</v>
      </c>
      <c r="C188" s="39">
        <v>1630220530</v>
      </c>
      <c r="D188" s="39">
        <v>610</v>
      </c>
      <c r="E188" s="46" t="s">
        <v>199</v>
      </c>
      <c r="F188" s="31">
        <v>15.4</v>
      </c>
      <c r="G188" s="31">
        <v>0</v>
      </c>
      <c r="H188" s="31">
        <v>0</v>
      </c>
    </row>
    <row r="189" spans="1:8" ht="12.75">
      <c r="A189" s="39" t="s">
        <v>24</v>
      </c>
      <c r="B189" s="39" t="s">
        <v>79</v>
      </c>
      <c r="C189" s="39" t="s">
        <v>88</v>
      </c>
      <c r="D189" s="39" t="s">
        <v>88</v>
      </c>
      <c r="E189" s="10" t="s">
        <v>48</v>
      </c>
      <c r="F189" s="31">
        <f>F190</f>
        <v>15335</v>
      </c>
      <c r="G189" s="31">
        <f aca="true" t="shared" si="67" ref="G189:H189">G190</f>
        <v>14653.3</v>
      </c>
      <c r="H189" s="31">
        <f t="shared" si="67"/>
        <v>14653.3</v>
      </c>
    </row>
    <row r="190" spans="1:8" ht="12.75">
      <c r="A190" s="39" t="s">
        <v>24</v>
      </c>
      <c r="B190" s="39" t="s">
        <v>71</v>
      </c>
      <c r="C190" s="39" t="s">
        <v>88</v>
      </c>
      <c r="D190" s="39" t="s">
        <v>88</v>
      </c>
      <c r="E190" s="46" t="s">
        <v>49</v>
      </c>
      <c r="F190" s="31">
        <f>F191</f>
        <v>15335</v>
      </c>
      <c r="G190" s="31">
        <f aca="true" t="shared" si="68" ref="G190:H190">G191</f>
        <v>14653.3</v>
      </c>
      <c r="H190" s="31">
        <f t="shared" si="68"/>
        <v>14653.3</v>
      </c>
    </row>
    <row r="191" spans="1:8" ht="47.25">
      <c r="A191" s="39" t="s">
        <v>24</v>
      </c>
      <c r="B191" s="39" t="s">
        <v>71</v>
      </c>
      <c r="C191" s="43">
        <v>1300000000</v>
      </c>
      <c r="D191" s="39"/>
      <c r="E191" s="46" t="s">
        <v>325</v>
      </c>
      <c r="F191" s="31">
        <f>F192+F201+F222</f>
        <v>15335</v>
      </c>
      <c r="G191" s="31">
        <f aca="true" t="shared" si="69" ref="G191:H191">G192+G201+G222</f>
        <v>14653.3</v>
      </c>
      <c r="H191" s="31">
        <f t="shared" si="69"/>
        <v>14653.3</v>
      </c>
    </row>
    <row r="192" spans="1:8" ht="47.25">
      <c r="A192" s="39" t="s">
        <v>24</v>
      </c>
      <c r="B192" s="39" t="s">
        <v>71</v>
      </c>
      <c r="C192" s="43">
        <v>1310000000</v>
      </c>
      <c r="D192" s="39"/>
      <c r="E192" s="46" t="s">
        <v>384</v>
      </c>
      <c r="F192" s="31">
        <f>F193+F197</f>
        <v>624</v>
      </c>
      <c r="G192" s="31">
        <f aca="true" t="shared" si="70" ref="G192:H192">G193+G197</f>
        <v>0</v>
      </c>
      <c r="H192" s="31">
        <f t="shared" si="70"/>
        <v>0</v>
      </c>
    </row>
    <row r="193" spans="1:8" ht="31.5">
      <c r="A193" s="39" t="s">
        <v>24</v>
      </c>
      <c r="B193" s="39" t="s">
        <v>71</v>
      </c>
      <c r="C193" s="43">
        <v>1310100000</v>
      </c>
      <c r="D193" s="35"/>
      <c r="E193" s="46" t="s">
        <v>229</v>
      </c>
      <c r="F193" s="31">
        <f>F194</f>
        <v>487.8</v>
      </c>
      <c r="G193" s="31">
        <f aca="true" t="shared" si="71" ref="G193:H195">G194</f>
        <v>0</v>
      </c>
      <c r="H193" s="31">
        <f t="shared" si="71"/>
        <v>0</v>
      </c>
    </row>
    <row r="194" spans="1:8" ht="31.5">
      <c r="A194" s="39" t="s">
        <v>24</v>
      </c>
      <c r="B194" s="39" t="s">
        <v>71</v>
      </c>
      <c r="C194" s="39" t="s">
        <v>231</v>
      </c>
      <c r="D194" s="39"/>
      <c r="E194" s="46" t="s">
        <v>230</v>
      </c>
      <c r="F194" s="31">
        <f>F195</f>
        <v>487.8</v>
      </c>
      <c r="G194" s="31">
        <f t="shared" si="71"/>
        <v>0</v>
      </c>
      <c r="H194" s="31">
        <f t="shared" si="71"/>
        <v>0</v>
      </c>
    </row>
    <row r="195" spans="1:8" ht="31.5">
      <c r="A195" s="39" t="s">
        <v>24</v>
      </c>
      <c r="B195" s="39" t="s">
        <v>71</v>
      </c>
      <c r="C195" s="39" t="s">
        <v>231</v>
      </c>
      <c r="D195" s="43" t="s">
        <v>91</v>
      </c>
      <c r="E195" s="46" t="s">
        <v>148</v>
      </c>
      <c r="F195" s="31">
        <f>F196</f>
        <v>487.8</v>
      </c>
      <c r="G195" s="31">
        <f t="shared" si="71"/>
        <v>0</v>
      </c>
      <c r="H195" s="31">
        <f t="shared" si="71"/>
        <v>0</v>
      </c>
    </row>
    <row r="196" spans="1:8" ht="33" customHeight="1">
      <c r="A196" s="39" t="s">
        <v>24</v>
      </c>
      <c r="B196" s="39" t="s">
        <v>71</v>
      </c>
      <c r="C196" s="39" t="s">
        <v>231</v>
      </c>
      <c r="D196" s="39">
        <v>240</v>
      </c>
      <c r="E196" s="46" t="s">
        <v>194</v>
      </c>
      <c r="F196" s="31">
        <v>487.8</v>
      </c>
      <c r="G196" s="31">
        <v>0</v>
      </c>
      <c r="H196" s="31">
        <v>0</v>
      </c>
    </row>
    <row r="197" spans="1:8" ht="47.25">
      <c r="A197" s="39" t="s">
        <v>24</v>
      </c>
      <c r="B197" s="39" t="s">
        <v>71</v>
      </c>
      <c r="C197" s="43">
        <v>1310200000</v>
      </c>
      <c r="D197" s="39"/>
      <c r="E197" s="46" t="s">
        <v>232</v>
      </c>
      <c r="F197" s="31">
        <f>F198</f>
        <v>136.2</v>
      </c>
      <c r="G197" s="31">
        <f aca="true" t="shared" si="72" ref="G197:H199">G198</f>
        <v>0</v>
      </c>
      <c r="H197" s="31">
        <f t="shared" si="72"/>
        <v>0</v>
      </c>
    </row>
    <row r="198" spans="1:8" ht="31.5">
      <c r="A198" s="39" t="s">
        <v>24</v>
      </c>
      <c r="B198" s="39" t="s">
        <v>71</v>
      </c>
      <c r="C198" s="39" t="s">
        <v>233</v>
      </c>
      <c r="D198" s="39"/>
      <c r="E198" s="46" t="s">
        <v>230</v>
      </c>
      <c r="F198" s="31">
        <f>F199</f>
        <v>136.2</v>
      </c>
      <c r="G198" s="31">
        <f t="shared" si="72"/>
        <v>0</v>
      </c>
      <c r="H198" s="31">
        <f t="shared" si="72"/>
        <v>0</v>
      </c>
    </row>
    <row r="199" spans="1:8" ht="31.5">
      <c r="A199" s="39" t="s">
        <v>24</v>
      </c>
      <c r="B199" s="39" t="s">
        <v>71</v>
      </c>
      <c r="C199" s="39" t="s">
        <v>233</v>
      </c>
      <c r="D199" s="43" t="s">
        <v>91</v>
      </c>
      <c r="E199" s="46" t="s">
        <v>148</v>
      </c>
      <c r="F199" s="31">
        <f>F200</f>
        <v>136.2</v>
      </c>
      <c r="G199" s="31">
        <f t="shared" si="72"/>
        <v>0</v>
      </c>
      <c r="H199" s="31">
        <f t="shared" si="72"/>
        <v>0</v>
      </c>
    </row>
    <row r="200" spans="1:8" ht="34.15" customHeight="1">
      <c r="A200" s="39" t="s">
        <v>24</v>
      </c>
      <c r="B200" s="39" t="s">
        <v>71</v>
      </c>
      <c r="C200" s="39" t="s">
        <v>233</v>
      </c>
      <c r="D200" s="39">
        <v>240</v>
      </c>
      <c r="E200" s="46" t="s">
        <v>194</v>
      </c>
      <c r="F200" s="31">
        <v>136.2</v>
      </c>
      <c r="G200" s="31">
        <v>0</v>
      </c>
      <c r="H200" s="31">
        <v>0</v>
      </c>
    </row>
    <row r="201" spans="1:8" ht="12.75">
      <c r="A201" s="39" t="s">
        <v>24</v>
      </c>
      <c r="B201" s="39" t="s">
        <v>71</v>
      </c>
      <c r="C201" s="43">
        <v>1320000000</v>
      </c>
      <c r="D201" s="39"/>
      <c r="E201" s="46" t="s">
        <v>332</v>
      </c>
      <c r="F201" s="31">
        <f>F202+F206</f>
        <v>14445.2</v>
      </c>
      <c r="G201" s="31">
        <f aca="true" t="shared" si="73" ref="G201:H201">G202+G206</f>
        <v>14349.3</v>
      </c>
      <c r="H201" s="31">
        <f t="shared" si="73"/>
        <v>14349.3</v>
      </c>
    </row>
    <row r="202" spans="1:8" ht="31.5">
      <c r="A202" s="39" t="s">
        <v>24</v>
      </c>
      <c r="B202" s="39" t="s">
        <v>71</v>
      </c>
      <c r="C202" s="43">
        <v>1320100000</v>
      </c>
      <c r="D202" s="39"/>
      <c r="E202" s="46" t="s">
        <v>333</v>
      </c>
      <c r="F202" s="31">
        <f>F203</f>
        <v>974.2</v>
      </c>
      <c r="G202" s="31">
        <f aca="true" t="shared" si="74" ref="G202:H204">G203</f>
        <v>0</v>
      </c>
      <c r="H202" s="31">
        <f t="shared" si="74"/>
        <v>0</v>
      </c>
    </row>
    <row r="203" spans="1:8" ht="31.5">
      <c r="A203" s="39" t="s">
        <v>24</v>
      </c>
      <c r="B203" s="39" t="s">
        <v>71</v>
      </c>
      <c r="C203" s="39" t="s">
        <v>234</v>
      </c>
      <c r="D203" s="39"/>
      <c r="E203" s="46" t="s">
        <v>230</v>
      </c>
      <c r="F203" s="31">
        <f>F204</f>
        <v>974.2</v>
      </c>
      <c r="G203" s="31">
        <f t="shared" si="74"/>
        <v>0</v>
      </c>
      <c r="H203" s="31">
        <f t="shared" si="74"/>
        <v>0</v>
      </c>
    </row>
    <row r="204" spans="1:8" ht="31.5">
      <c r="A204" s="39" t="s">
        <v>24</v>
      </c>
      <c r="B204" s="39" t="s">
        <v>71</v>
      </c>
      <c r="C204" s="39" t="s">
        <v>234</v>
      </c>
      <c r="D204" s="43" t="s">
        <v>91</v>
      </c>
      <c r="E204" s="46" t="s">
        <v>148</v>
      </c>
      <c r="F204" s="31">
        <f>F205</f>
        <v>974.2</v>
      </c>
      <c r="G204" s="31">
        <f t="shared" si="74"/>
        <v>0</v>
      </c>
      <c r="H204" s="31">
        <f t="shared" si="74"/>
        <v>0</v>
      </c>
    </row>
    <row r="205" spans="1:8" ht="33" customHeight="1">
      <c r="A205" s="39" t="s">
        <v>24</v>
      </c>
      <c r="B205" s="39" t="s">
        <v>71</v>
      </c>
      <c r="C205" s="39" t="s">
        <v>234</v>
      </c>
      <c r="D205" s="39">
        <v>240</v>
      </c>
      <c r="E205" s="46" t="s">
        <v>194</v>
      </c>
      <c r="F205" s="31">
        <v>974.2</v>
      </c>
      <c r="G205" s="31">
        <v>0</v>
      </c>
      <c r="H205" s="31">
        <v>0</v>
      </c>
    </row>
    <row r="206" spans="1:8" ht="12.75">
      <c r="A206" s="39" t="s">
        <v>24</v>
      </c>
      <c r="B206" s="39" t="s">
        <v>71</v>
      </c>
      <c r="C206" s="43">
        <v>1320200000</v>
      </c>
      <c r="D206" s="39"/>
      <c r="E206" s="46" t="s">
        <v>235</v>
      </c>
      <c r="F206" s="31">
        <f>F207+F210+F213+F216+F219</f>
        <v>13471</v>
      </c>
      <c r="G206" s="31">
        <f aca="true" t="shared" si="75" ref="G206:H206">G207+G210+G213+G216+G219</f>
        <v>14349.3</v>
      </c>
      <c r="H206" s="31">
        <f t="shared" si="75"/>
        <v>14349.3</v>
      </c>
    </row>
    <row r="207" spans="1:8" ht="12.75">
      <c r="A207" s="39" t="s">
        <v>24</v>
      </c>
      <c r="B207" s="39" t="s">
        <v>71</v>
      </c>
      <c r="C207" s="39">
        <v>1320220050</v>
      </c>
      <c r="D207" s="39"/>
      <c r="E207" s="46" t="s">
        <v>236</v>
      </c>
      <c r="F207" s="31">
        <f>F208</f>
        <v>11166</v>
      </c>
      <c r="G207" s="31">
        <f aca="true" t="shared" si="76" ref="G207:H208">G208</f>
        <v>11250</v>
      </c>
      <c r="H207" s="31">
        <f t="shared" si="76"/>
        <v>11250</v>
      </c>
    </row>
    <row r="208" spans="1:8" ht="31.5">
      <c r="A208" s="39" t="s">
        <v>24</v>
      </c>
      <c r="B208" s="39" t="s">
        <v>71</v>
      </c>
      <c r="C208" s="39">
        <v>1320220050</v>
      </c>
      <c r="D208" s="43" t="s">
        <v>91</v>
      </c>
      <c r="E208" s="46" t="s">
        <v>148</v>
      </c>
      <c r="F208" s="31">
        <f>F209</f>
        <v>11166</v>
      </c>
      <c r="G208" s="31">
        <f t="shared" si="76"/>
        <v>11250</v>
      </c>
      <c r="H208" s="31">
        <f t="shared" si="76"/>
        <v>11250</v>
      </c>
    </row>
    <row r="209" spans="1:8" ht="31.15" customHeight="1">
      <c r="A209" s="39" t="s">
        <v>24</v>
      </c>
      <c r="B209" s="39" t="s">
        <v>71</v>
      </c>
      <c r="C209" s="39">
        <v>1320220050</v>
      </c>
      <c r="D209" s="39">
        <v>240</v>
      </c>
      <c r="E209" s="46" t="s">
        <v>194</v>
      </c>
      <c r="F209" s="31">
        <v>11166</v>
      </c>
      <c r="G209" s="31">
        <v>11250</v>
      </c>
      <c r="H209" s="31">
        <v>11250</v>
      </c>
    </row>
    <row r="210" spans="1:8" ht="12.75">
      <c r="A210" s="39" t="s">
        <v>24</v>
      </c>
      <c r="B210" s="39" t="s">
        <v>71</v>
      </c>
      <c r="C210" s="39">
        <v>1320220060</v>
      </c>
      <c r="D210" s="39"/>
      <c r="E210" s="46" t="s">
        <v>237</v>
      </c>
      <c r="F210" s="31">
        <f>F211</f>
        <v>276</v>
      </c>
      <c r="G210" s="31">
        <f aca="true" t="shared" si="77" ref="G210:H211">G211</f>
        <v>900</v>
      </c>
      <c r="H210" s="31">
        <f t="shared" si="77"/>
        <v>900</v>
      </c>
    </row>
    <row r="211" spans="1:8" ht="31.5">
      <c r="A211" s="39" t="s">
        <v>24</v>
      </c>
      <c r="B211" s="39" t="s">
        <v>71</v>
      </c>
      <c r="C211" s="39">
        <v>1320220060</v>
      </c>
      <c r="D211" s="43" t="s">
        <v>91</v>
      </c>
      <c r="E211" s="46" t="s">
        <v>148</v>
      </c>
      <c r="F211" s="31">
        <f>F212</f>
        <v>276</v>
      </c>
      <c r="G211" s="31">
        <f t="shared" si="77"/>
        <v>900</v>
      </c>
      <c r="H211" s="31">
        <f t="shared" si="77"/>
        <v>900</v>
      </c>
    </row>
    <row r="212" spans="1:8" ht="32.45" customHeight="1">
      <c r="A212" s="39" t="s">
        <v>24</v>
      </c>
      <c r="B212" s="39" t="s">
        <v>71</v>
      </c>
      <c r="C212" s="39">
        <v>1320220060</v>
      </c>
      <c r="D212" s="39">
        <v>240</v>
      </c>
      <c r="E212" s="46" t="s">
        <v>194</v>
      </c>
      <c r="F212" s="31">
        <v>276</v>
      </c>
      <c r="G212" s="31">
        <v>900</v>
      </c>
      <c r="H212" s="31">
        <v>900</v>
      </c>
    </row>
    <row r="213" spans="1:8" ht="12.75">
      <c r="A213" s="39" t="s">
        <v>24</v>
      </c>
      <c r="B213" s="39" t="s">
        <v>71</v>
      </c>
      <c r="C213" s="39">
        <v>1320220070</v>
      </c>
      <c r="D213" s="39"/>
      <c r="E213" s="46" t="s">
        <v>238</v>
      </c>
      <c r="F213" s="31">
        <f>F214</f>
        <v>1625.1</v>
      </c>
      <c r="G213" s="31">
        <f aca="true" t="shared" si="78" ref="G213:H214">G214</f>
        <v>1795.4</v>
      </c>
      <c r="H213" s="31">
        <f t="shared" si="78"/>
        <v>1795.4</v>
      </c>
    </row>
    <row r="214" spans="1:8" ht="31.5">
      <c r="A214" s="39" t="s">
        <v>24</v>
      </c>
      <c r="B214" s="39" t="s">
        <v>71</v>
      </c>
      <c r="C214" s="39">
        <v>1320220070</v>
      </c>
      <c r="D214" s="43" t="s">
        <v>91</v>
      </c>
      <c r="E214" s="46" t="s">
        <v>148</v>
      </c>
      <c r="F214" s="31">
        <f>F215</f>
        <v>1625.1</v>
      </c>
      <c r="G214" s="31">
        <f t="shared" si="78"/>
        <v>1795.4</v>
      </c>
      <c r="H214" s="31">
        <f t="shared" si="78"/>
        <v>1795.4</v>
      </c>
    </row>
    <row r="215" spans="1:8" ht="34.9" customHeight="1">
      <c r="A215" s="39" t="s">
        <v>24</v>
      </c>
      <c r="B215" s="39" t="s">
        <v>71</v>
      </c>
      <c r="C215" s="39">
        <v>1320220070</v>
      </c>
      <c r="D215" s="39">
        <v>240</v>
      </c>
      <c r="E215" s="46" t="s">
        <v>194</v>
      </c>
      <c r="F215" s="31">
        <v>1625.1</v>
      </c>
      <c r="G215" s="31">
        <v>1795.4</v>
      </c>
      <c r="H215" s="31">
        <v>1795.4</v>
      </c>
    </row>
    <row r="216" spans="1:8" ht="12.75">
      <c r="A216" s="39" t="s">
        <v>24</v>
      </c>
      <c r="B216" s="39" t="s">
        <v>71</v>
      </c>
      <c r="C216" s="39">
        <v>1320220080</v>
      </c>
      <c r="D216" s="39"/>
      <c r="E216" s="46" t="s">
        <v>239</v>
      </c>
      <c r="F216" s="31">
        <f>F217</f>
        <v>145.9</v>
      </c>
      <c r="G216" s="31">
        <f aca="true" t="shared" si="79" ref="G216:H217">G217</f>
        <v>145.9</v>
      </c>
      <c r="H216" s="31">
        <f t="shared" si="79"/>
        <v>145.9</v>
      </c>
    </row>
    <row r="217" spans="1:8" ht="31.5">
      <c r="A217" s="39" t="s">
        <v>24</v>
      </c>
      <c r="B217" s="39" t="s">
        <v>71</v>
      </c>
      <c r="C217" s="39">
        <v>1320220080</v>
      </c>
      <c r="D217" s="43" t="s">
        <v>91</v>
      </c>
      <c r="E217" s="46" t="s">
        <v>148</v>
      </c>
      <c r="F217" s="31">
        <f>F218</f>
        <v>145.9</v>
      </c>
      <c r="G217" s="31">
        <f t="shared" si="79"/>
        <v>145.9</v>
      </c>
      <c r="H217" s="31">
        <f t="shared" si="79"/>
        <v>145.9</v>
      </c>
    </row>
    <row r="218" spans="1:8" ht="31.15" customHeight="1">
      <c r="A218" s="39" t="s">
        <v>24</v>
      </c>
      <c r="B218" s="39" t="s">
        <v>71</v>
      </c>
      <c r="C218" s="39">
        <v>1320220080</v>
      </c>
      <c r="D218" s="39">
        <v>240</v>
      </c>
      <c r="E218" s="46" t="s">
        <v>194</v>
      </c>
      <c r="F218" s="31">
        <v>145.9</v>
      </c>
      <c r="G218" s="31">
        <v>145.9</v>
      </c>
      <c r="H218" s="31">
        <v>145.9</v>
      </c>
    </row>
    <row r="219" spans="1:8" ht="31.5">
      <c r="A219" s="39" t="s">
        <v>24</v>
      </c>
      <c r="B219" s="39" t="s">
        <v>71</v>
      </c>
      <c r="C219" s="39" t="s">
        <v>241</v>
      </c>
      <c r="D219" s="39"/>
      <c r="E219" s="46" t="s">
        <v>240</v>
      </c>
      <c r="F219" s="31">
        <f>F220</f>
        <v>258</v>
      </c>
      <c r="G219" s="31">
        <f aca="true" t="shared" si="80" ref="G219:H220">G220</f>
        <v>258</v>
      </c>
      <c r="H219" s="31">
        <f t="shared" si="80"/>
        <v>258</v>
      </c>
    </row>
    <row r="220" spans="1:8" ht="31.5">
      <c r="A220" s="39" t="s">
        <v>24</v>
      </c>
      <c r="B220" s="39" t="s">
        <v>71</v>
      </c>
      <c r="C220" s="39" t="s">
        <v>241</v>
      </c>
      <c r="D220" s="43" t="s">
        <v>91</v>
      </c>
      <c r="E220" s="46" t="s">
        <v>148</v>
      </c>
      <c r="F220" s="31">
        <f>F221</f>
        <v>258</v>
      </c>
      <c r="G220" s="31">
        <f t="shared" si="80"/>
        <v>258</v>
      </c>
      <c r="H220" s="31">
        <f t="shared" si="80"/>
        <v>258</v>
      </c>
    </row>
    <row r="221" spans="1:8" ht="29.45" customHeight="1">
      <c r="A221" s="39" t="s">
        <v>24</v>
      </c>
      <c r="B221" s="39" t="s">
        <v>71</v>
      </c>
      <c r="C221" s="39" t="s">
        <v>241</v>
      </c>
      <c r="D221" s="39">
        <v>240</v>
      </c>
      <c r="E221" s="46" t="s">
        <v>194</v>
      </c>
      <c r="F221" s="31">
        <v>258</v>
      </c>
      <c r="G221" s="31">
        <v>258</v>
      </c>
      <c r="H221" s="31">
        <v>258</v>
      </c>
    </row>
    <row r="222" spans="1:8" ht="17.45" customHeight="1">
      <c r="A222" s="39" t="s">
        <v>24</v>
      </c>
      <c r="B222" s="39" t="s">
        <v>71</v>
      </c>
      <c r="C222" s="43">
        <v>1330000000</v>
      </c>
      <c r="D222" s="39"/>
      <c r="E222" s="46" t="s">
        <v>222</v>
      </c>
      <c r="F222" s="31">
        <f>F223</f>
        <v>265.8</v>
      </c>
      <c r="G222" s="31">
        <f aca="true" t="shared" si="81" ref="G222:H225">G223</f>
        <v>304</v>
      </c>
      <c r="H222" s="31">
        <f t="shared" si="81"/>
        <v>304</v>
      </c>
    </row>
    <row r="223" spans="1:8" ht="47.25">
      <c r="A223" s="39" t="s">
        <v>24</v>
      </c>
      <c r="B223" s="39" t="s">
        <v>71</v>
      </c>
      <c r="C223" s="43">
        <v>1330200000</v>
      </c>
      <c r="D223" s="39"/>
      <c r="E223" s="46" t="s">
        <v>385</v>
      </c>
      <c r="F223" s="31">
        <f>F224</f>
        <v>265.8</v>
      </c>
      <c r="G223" s="31">
        <f t="shared" si="81"/>
        <v>304</v>
      </c>
      <c r="H223" s="31">
        <f t="shared" si="81"/>
        <v>304</v>
      </c>
    </row>
    <row r="224" spans="1:8" ht="12.75">
      <c r="A224" s="39" t="s">
        <v>24</v>
      </c>
      <c r="B224" s="39" t="s">
        <v>71</v>
      </c>
      <c r="C224" s="43">
        <v>1330220090</v>
      </c>
      <c r="D224" s="39"/>
      <c r="E224" s="46" t="s">
        <v>242</v>
      </c>
      <c r="F224" s="31">
        <f>F225</f>
        <v>265.8</v>
      </c>
      <c r="G224" s="31">
        <f t="shared" si="81"/>
        <v>304</v>
      </c>
      <c r="H224" s="31">
        <f t="shared" si="81"/>
        <v>304</v>
      </c>
    </row>
    <row r="225" spans="1:8" ht="31.5">
      <c r="A225" s="39" t="s">
        <v>24</v>
      </c>
      <c r="B225" s="39" t="s">
        <v>71</v>
      </c>
      <c r="C225" s="43">
        <v>1330220090</v>
      </c>
      <c r="D225" s="43" t="s">
        <v>91</v>
      </c>
      <c r="E225" s="46" t="s">
        <v>148</v>
      </c>
      <c r="F225" s="31">
        <f>F226</f>
        <v>265.8</v>
      </c>
      <c r="G225" s="31">
        <f t="shared" si="81"/>
        <v>304</v>
      </c>
      <c r="H225" s="31">
        <f t="shared" si="81"/>
        <v>304</v>
      </c>
    </row>
    <row r="226" spans="1:8" ht="31.15" customHeight="1">
      <c r="A226" s="39" t="s">
        <v>24</v>
      </c>
      <c r="B226" s="39" t="s">
        <v>71</v>
      </c>
      <c r="C226" s="43">
        <v>1330220090</v>
      </c>
      <c r="D226" s="39">
        <v>240</v>
      </c>
      <c r="E226" s="46" t="s">
        <v>194</v>
      </c>
      <c r="F226" s="31">
        <v>265.8</v>
      </c>
      <c r="G226" s="31">
        <v>304</v>
      </c>
      <c r="H226" s="31">
        <v>304</v>
      </c>
    </row>
    <row r="227" spans="1:8" ht="12.75">
      <c r="A227" s="39" t="s">
        <v>24</v>
      </c>
      <c r="B227" s="39" t="s">
        <v>58</v>
      </c>
      <c r="C227" s="39" t="s">
        <v>88</v>
      </c>
      <c r="D227" s="39" t="s">
        <v>88</v>
      </c>
      <c r="E227" s="46" t="s">
        <v>50</v>
      </c>
      <c r="F227" s="31">
        <f>F228+F242+F235</f>
        <v>15930.199999999999</v>
      </c>
      <c r="G227" s="31">
        <f aca="true" t="shared" si="82" ref="G227:H227">G228+G242+G235</f>
        <v>28680.399999999998</v>
      </c>
      <c r="H227" s="31">
        <f t="shared" si="82"/>
        <v>28680.399999999998</v>
      </c>
    </row>
    <row r="228" spans="1:8" ht="12.75">
      <c r="A228" s="11" t="s">
        <v>24</v>
      </c>
      <c r="B228" s="11" t="s">
        <v>140</v>
      </c>
      <c r="C228" s="12"/>
      <c r="D228" s="12"/>
      <c r="E228" s="46" t="s">
        <v>141</v>
      </c>
      <c r="F228" s="31">
        <f aca="true" t="shared" si="83" ref="F228:H233">F229</f>
        <v>15504.4</v>
      </c>
      <c r="G228" s="31">
        <f t="shared" si="83"/>
        <v>28153.3</v>
      </c>
      <c r="H228" s="31">
        <f t="shared" si="83"/>
        <v>28153.3</v>
      </c>
    </row>
    <row r="229" spans="1:8" ht="37.9" customHeight="1">
      <c r="A229" s="11" t="s">
        <v>24</v>
      </c>
      <c r="B229" s="39" t="s">
        <v>140</v>
      </c>
      <c r="C229" s="43">
        <v>1100000000</v>
      </c>
      <c r="D229" s="39"/>
      <c r="E229" s="46" t="s">
        <v>324</v>
      </c>
      <c r="F229" s="31">
        <f t="shared" si="83"/>
        <v>15504.4</v>
      </c>
      <c r="G229" s="31">
        <f t="shared" si="83"/>
        <v>28153.3</v>
      </c>
      <c r="H229" s="31">
        <f t="shared" si="83"/>
        <v>28153.3</v>
      </c>
    </row>
    <row r="230" spans="1:8" ht="12.75">
      <c r="A230" s="11" t="s">
        <v>24</v>
      </c>
      <c r="B230" s="39" t="s">
        <v>140</v>
      </c>
      <c r="C230" s="43">
        <v>1120000000</v>
      </c>
      <c r="D230" s="39"/>
      <c r="E230" s="46" t="s">
        <v>219</v>
      </c>
      <c r="F230" s="31">
        <f t="shared" si="83"/>
        <v>15504.4</v>
      </c>
      <c r="G230" s="31">
        <f t="shared" si="83"/>
        <v>28153.3</v>
      </c>
      <c r="H230" s="31">
        <f t="shared" si="83"/>
        <v>28153.3</v>
      </c>
    </row>
    <row r="231" spans="1:8" ht="47.25">
      <c r="A231" s="11" t="s">
        <v>24</v>
      </c>
      <c r="B231" s="39" t="s">
        <v>140</v>
      </c>
      <c r="C231" s="43">
        <v>1120100000</v>
      </c>
      <c r="D231" s="39"/>
      <c r="E231" s="46" t="s">
        <v>220</v>
      </c>
      <c r="F231" s="31">
        <f t="shared" si="83"/>
        <v>15504.4</v>
      </c>
      <c r="G231" s="31">
        <f t="shared" si="83"/>
        <v>28153.3</v>
      </c>
      <c r="H231" s="31">
        <f t="shared" si="83"/>
        <v>28153.3</v>
      </c>
    </row>
    <row r="232" spans="1:8" ht="31.5">
      <c r="A232" s="11" t="s">
        <v>24</v>
      </c>
      <c r="B232" s="39" t="s">
        <v>140</v>
      </c>
      <c r="C232" s="43">
        <v>1120120010</v>
      </c>
      <c r="D232" s="39"/>
      <c r="E232" s="46" t="s">
        <v>221</v>
      </c>
      <c r="F232" s="31">
        <f t="shared" si="83"/>
        <v>15504.4</v>
      </c>
      <c r="G232" s="31">
        <f t="shared" si="83"/>
        <v>28153.3</v>
      </c>
      <c r="H232" s="31">
        <f t="shared" si="83"/>
        <v>28153.3</v>
      </c>
    </row>
    <row r="233" spans="1:8" ht="31.5">
      <c r="A233" s="11" t="s">
        <v>24</v>
      </c>
      <c r="B233" s="39" t="s">
        <v>140</v>
      </c>
      <c r="C233" s="43">
        <v>1120120010</v>
      </c>
      <c r="D233" s="43" t="s">
        <v>150</v>
      </c>
      <c r="E233" s="46" t="s">
        <v>151</v>
      </c>
      <c r="F233" s="31">
        <f t="shared" si="83"/>
        <v>15504.4</v>
      </c>
      <c r="G233" s="31">
        <f t="shared" si="83"/>
        <v>28153.3</v>
      </c>
      <c r="H233" s="31">
        <f t="shared" si="83"/>
        <v>28153.3</v>
      </c>
    </row>
    <row r="234" spans="1:8" ht="12.75">
      <c r="A234" s="11" t="s">
        <v>24</v>
      </c>
      <c r="B234" s="39" t="s">
        <v>140</v>
      </c>
      <c r="C234" s="43">
        <v>1120120010</v>
      </c>
      <c r="D234" s="39">
        <v>610</v>
      </c>
      <c r="E234" s="46" t="s">
        <v>199</v>
      </c>
      <c r="F234" s="31">
        <v>15504.4</v>
      </c>
      <c r="G234" s="31">
        <f>15504.4+12648.9</f>
        <v>28153.3</v>
      </c>
      <c r="H234" s="31">
        <f>15504.4+12648.9</f>
        <v>28153.3</v>
      </c>
    </row>
    <row r="235" spans="1:8" ht="30" customHeight="1">
      <c r="A235" s="11" t="s">
        <v>24</v>
      </c>
      <c r="B235" s="32" t="s">
        <v>356</v>
      </c>
      <c r="C235" s="43"/>
      <c r="D235" s="39"/>
      <c r="E235" s="46" t="s">
        <v>360</v>
      </c>
      <c r="F235" s="31">
        <f aca="true" t="shared" si="84" ref="F235:H240">F236</f>
        <v>309</v>
      </c>
      <c r="G235" s="31">
        <f t="shared" si="84"/>
        <v>309</v>
      </c>
      <c r="H235" s="31">
        <f t="shared" si="84"/>
        <v>309</v>
      </c>
    </row>
    <row r="236" spans="1:8" ht="47.25">
      <c r="A236" s="11" t="s">
        <v>24</v>
      </c>
      <c r="B236" s="32" t="s">
        <v>356</v>
      </c>
      <c r="C236" s="43">
        <v>1600000000</v>
      </c>
      <c r="D236" s="43"/>
      <c r="E236" s="46" t="s">
        <v>209</v>
      </c>
      <c r="F236" s="31">
        <f t="shared" si="84"/>
        <v>309</v>
      </c>
      <c r="G236" s="31">
        <f t="shared" si="84"/>
        <v>309</v>
      </c>
      <c r="H236" s="31">
        <f t="shared" si="84"/>
        <v>309</v>
      </c>
    </row>
    <row r="237" spans="1:8" ht="47.25">
      <c r="A237" s="11" t="s">
        <v>24</v>
      </c>
      <c r="B237" s="32" t="s">
        <v>356</v>
      </c>
      <c r="C237" s="43">
        <v>1640000000</v>
      </c>
      <c r="D237" s="2"/>
      <c r="E237" s="25" t="s">
        <v>362</v>
      </c>
      <c r="F237" s="31">
        <f t="shared" si="84"/>
        <v>309</v>
      </c>
      <c r="G237" s="31">
        <f t="shared" si="84"/>
        <v>309</v>
      </c>
      <c r="H237" s="31">
        <f t="shared" si="84"/>
        <v>309</v>
      </c>
    </row>
    <row r="238" spans="1:8" ht="31.5">
      <c r="A238" s="11" t="s">
        <v>24</v>
      </c>
      <c r="B238" s="32" t="s">
        <v>356</v>
      </c>
      <c r="C238" s="43">
        <v>1640100000</v>
      </c>
      <c r="D238" s="39"/>
      <c r="E238" s="46" t="s">
        <v>364</v>
      </c>
      <c r="F238" s="31">
        <f t="shared" si="84"/>
        <v>309</v>
      </c>
      <c r="G238" s="31">
        <f t="shared" si="84"/>
        <v>309</v>
      </c>
      <c r="H238" s="31">
        <f t="shared" si="84"/>
        <v>309</v>
      </c>
    </row>
    <row r="239" spans="1:8" ht="12.75">
      <c r="A239" s="11" t="s">
        <v>24</v>
      </c>
      <c r="B239" s="32" t="s">
        <v>356</v>
      </c>
      <c r="C239" s="43">
        <v>1640120510</v>
      </c>
      <c r="D239" s="39"/>
      <c r="E239" s="46" t="s">
        <v>366</v>
      </c>
      <c r="F239" s="31">
        <f t="shared" si="84"/>
        <v>309</v>
      </c>
      <c r="G239" s="31">
        <f t="shared" si="84"/>
        <v>309</v>
      </c>
      <c r="H239" s="31">
        <f t="shared" si="84"/>
        <v>309</v>
      </c>
    </row>
    <row r="240" spans="1:8" ht="31.5">
      <c r="A240" s="11" t="s">
        <v>24</v>
      </c>
      <c r="B240" s="32" t="s">
        <v>356</v>
      </c>
      <c r="C240" s="43">
        <v>1640120510</v>
      </c>
      <c r="D240" s="43" t="s">
        <v>91</v>
      </c>
      <c r="E240" s="46" t="s">
        <v>148</v>
      </c>
      <c r="F240" s="31">
        <f t="shared" si="84"/>
        <v>309</v>
      </c>
      <c r="G240" s="31">
        <f t="shared" si="84"/>
        <v>309</v>
      </c>
      <c r="H240" s="31">
        <f t="shared" si="84"/>
        <v>309</v>
      </c>
    </row>
    <row r="241" spans="1:8" ht="33.6" customHeight="1">
      <c r="A241" s="11" t="s">
        <v>24</v>
      </c>
      <c r="B241" s="32" t="s">
        <v>356</v>
      </c>
      <c r="C241" s="43">
        <v>1640120510</v>
      </c>
      <c r="D241" s="39">
        <v>240</v>
      </c>
      <c r="E241" s="46" t="s">
        <v>194</v>
      </c>
      <c r="F241" s="31">
        <v>309</v>
      </c>
      <c r="G241" s="31">
        <v>309</v>
      </c>
      <c r="H241" s="31">
        <v>309</v>
      </c>
    </row>
    <row r="242" spans="1:8" ht="12.75">
      <c r="A242" s="11" t="s">
        <v>24</v>
      </c>
      <c r="B242" s="39" t="s">
        <v>59</v>
      </c>
      <c r="C242" s="39" t="s">
        <v>88</v>
      </c>
      <c r="D242" s="39" t="s">
        <v>88</v>
      </c>
      <c r="E242" s="46" t="s">
        <v>184</v>
      </c>
      <c r="F242" s="31">
        <f>F253+F243</f>
        <v>116.8</v>
      </c>
      <c r="G242" s="31">
        <f>G253+G243</f>
        <v>218.1</v>
      </c>
      <c r="H242" s="31">
        <f>H253+H243</f>
        <v>218.1</v>
      </c>
    </row>
    <row r="243" spans="1:8" ht="35.25" customHeight="1">
      <c r="A243" s="11" t="s">
        <v>24</v>
      </c>
      <c r="B243" s="39" t="s">
        <v>59</v>
      </c>
      <c r="C243" s="43">
        <v>1100000000</v>
      </c>
      <c r="D243" s="39"/>
      <c r="E243" s="46" t="s">
        <v>324</v>
      </c>
      <c r="F243" s="31">
        <f>F244</f>
        <v>67.5</v>
      </c>
      <c r="G243" s="31">
        <f aca="true" t="shared" si="85" ref="G243:H251">G244</f>
        <v>93.69999999999999</v>
      </c>
      <c r="H243" s="31">
        <f t="shared" si="85"/>
        <v>93.69999999999999</v>
      </c>
    </row>
    <row r="244" spans="1:8" ht="31.5">
      <c r="A244" s="11" t="s">
        <v>24</v>
      </c>
      <c r="B244" s="39" t="s">
        <v>59</v>
      </c>
      <c r="C244" s="43">
        <v>1130000000</v>
      </c>
      <c r="D244" s="39"/>
      <c r="E244" s="46" t="s">
        <v>212</v>
      </c>
      <c r="F244" s="31">
        <f>F249+F245</f>
        <v>67.5</v>
      </c>
      <c r="G244" s="31">
        <f>G249+G245</f>
        <v>93.69999999999999</v>
      </c>
      <c r="H244" s="31">
        <f>H249+H245</f>
        <v>93.69999999999999</v>
      </c>
    </row>
    <row r="245" spans="1:8" ht="31.5">
      <c r="A245" s="11" t="s">
        <v>24</v>
      </c>
      <c r="B245" s="39" t="s">
        <v>59</v>
      </c>
      <c r="C245" s="39">
        <v>1130200000</v>
      </c>
      <c r="D245" s="39"/>
      <c r="E245" s="46" t="s">
        <v>315</v>
      </c>
      <c r="F245" s="31">
        <f>F246</f>
        <v>0</v>
      </c>
      <c r="G245" s="31">
        <f aca="true" t="shared" si="86" ref="G245:H247">G246</f>
        <v>23.9</v>
      </c>
      <c r="H245" s="31">
        <f t="shared" si="86"/>
        <v>23.9</v>
      </c>
    </row>
    <row r="246" spans="1:8" ht="31.5">
      <c r="A246" s="11" t="s">
        <v>24</v>
      </c>
      <c r="B246" s="39" t="s">
        <v>59</v>
      </c>
      <c r="C246" s="39">
        <v>1130220270</v>
      </c>
      <c r="D246" s="39"/>
      <c r="E246" s="46" t="s">
        <v>316</v>
      </c>
      <c r="F246" s="31">
        <f>F247</f>
        <v>0</v>
      </c>
      <c r="G246" s="31">
        <f t="shared" si="86"/>
        <v>23.9</v>
      </c>
      <c r="H246" s="31">
        <f t="shared" si="86"/>
        <v>23.9</v>
      </c>
    </row>
    <row r="247" spans="1:8" ht="12.75">
      <c r="A247" s="11" t="s">
        <v>24</v>
      </c>
      <c r="B247" s="39" t="s">
        <v>59</v>
      </c>
      <c r="C247" s="39">
        <v>1130220270</v>
      </c>
      <c r="D247" s="43" t="s">
        <v>95</v>
      </c>
      <c r="E247" s="46" t="s">
        <v>96</v>
      </c>
      <c r="F247" s="31">
        <f>F248</f>
        <v>0</v>
      </c>
      <c r="G247" s="31">
        <f t="shared" si="86"/>
        <v>23.9</v>
      </c>
      <c r="H247" s="31">
        <f t="shared" si="86"/>
        <v>23.9</v>
      </c>
    </row>
    <row r="248" spans="1:8" ht="12.75">
      <c r="A248" s="11" t="s">
        <v>24</v>
      </c>
      <c r="B248" s="39" t="s">
        <v>59</v>
      </c>
      <c r="C248" s="39">
        <v>1130220270</v>
      </c>
      <c r="D248" s="39">
        <v>350</v>
      </c>
      <c r="E248" s="46" t="s">
        <v>277</v>
      </c>
      <c r="F248" s="31">
        <v>0</v>
      </c>
      <c r="G248" s="31">
        <v>23.9</v>
      </c>
      <c r="H248" s="31">
        <v>23.9</v>
      </c>
    </row>
    <row r="249" spans="1:8" ht="31.5">
      <c r="A249" s="11" t="s">
        <v>24</v>
      </c>
      <c r="B249" s="39" t="s">
        <v>59</v>
      </c>
      <c r="C249" s="39">
        <v>1130400000</v>
      </c>
      <c r="D249" s="39"/>
      <c r="E249" s="46" t="s">
        <v>253</v>
      </c>
      <c r="F249" s="31">
        <f>F250</f>
        <v>67.5</v>
      </c>
      <c r="G249" s="31">
        <f t="shared" si="85"/>
        <v>69.8</v>
      </c>
      <c r="H249" s="31">
        <f t="shared" si="85"/>
        <v>69.8</v>
      </c>
    </row>
    <row r="250" spans="1:8" ht="31.5">
      <c r="A250" s="11" t="s">
        <v>24</v>
      </c>
      <c r="B250" s="39" t="s">
        <v>59</v>
      </c>
      <c r="C250" s="39">
        <v>1130420290</v>
      </c>
      <c r="D250" s="39"/>
      <c r="E250" s="46" t="s">
        <v>254</v>
      </c>
      <c r="F250" s="31">
        <f>F251</f>
        <v>67.5</v>
      </c>
      <c r="G250" s="31">
        <f t="shared" si="85"/>
        <v>69.8</v>
      </c>
      <c r="H250" s="31">
        <f t="shared" si="85"/>
        <v>69.8</v>
      </c>
    </row>
    <row r="251" spans="1:8" ht="31.5">
      <c r="A251" s="11" t="s">
        <v>24</v>
      </c>
      <c r="B251" s="39" t="s">
        <v>59</v>
      </c>
      <c r="C251" s="39">
        <v>1130420290</v>
      </c>
      <c r="D251" s="43" t="s">
        <v>150</v>
      </c>
      <c r="E251" s="46" t="s">
        <v>151</v>
      </c>
      <c r="F251" s="31">
        <f>F252</f>
        <v>67.5</v>
      </c>
      <c r="G251" s="31">
        <f t="shared" si="85"/>
        <v>69.8</v>
      </c>
      <c r="H251" s="31">
        <f t="shared" si="85"/>
        <v>69.8</v>
      </c>
    </row>
    <row r="252" spans="1:8" ht="12.75">
      <c r="A252" s="11" t="s">
        <v>24</v>
      </c>
      <c r="B252" s="39" t="s">
        <v>59</v>
      </c>
      <c r="C252" s="39">
        <v>1130420290</v>
      </c>
      <c r="D252" s="39">
        <v>610</v>
      </c>
      <c r="E252" s="46" t="s">
        <v>199</v>
      </c>
      <c r="F252" s="31">
        <v>67.5</v>
      </c>
      <c r="G252" s="31">
        <v>69.8</v>
      </c>
      <c r="H252" s="31">
        <v>69.8</v>
      </c>
    </row>
    <row r="253" spans="1:8" ht="47.25">
      <c r="A253" s="11" t="s">
        <v>24</v>
      </c>
      <c r="B253" s="39" t="s">
        <v>59</v>
      </c>
      <c r="C253" s="43">
        <v>1200000000</v>
      </c>
      <c r="D253" s="39"/>
      <c r="E253" s="46" t="s">
        <v>319</v>
      </c>
      <c r="F253" s="31">
        <f>F254</f>
        <v>49.3</v>
      </c>
      <c r="G253" s="31">
        <f aca="true" t="shared" si="87" ref="G253:H257">G254</f>
        <v>124.4</v>
      </c>
      <c r="H253" s="31">
        <f t="shared" si="87"/>
        <v>124.4</v>
      </c>
    </row>
    <row r="254" spans="1:8" ht="31.5">
      <c r="A254" s="11" t="s">
        <v>24</v>
      </c>
      <c r="B254" s="39" t="s">
        <v>59</v>
      </c>
      <c r="C254" s="43">
        <v>1240000000</v>
      </c>
      <c r="D254" s="12"/>
      <c r="E254" s="46" t="s">
        <v>243</v>
      </c>
      <c r="F254" s="31">
        <f>F255</f>
        <v>49.3</v>
      </c>
      <c r="G254" s="31">
        <f t="shared" si="87"/>
        <v>124.4</v>
      </c>
      <c r="H254" s="31">
        <f t="shared" si="87"/>
        <v>124.4</v>
      </c>
    </row>
    <row r="255" spans="1:8" ht="31.5">
      <c r="A255" s="11" t="s">
        <v>24</v>
      </c>
      <c r="B255" s="39" t="s">
        <v>59</v>
      </c>
      <c r="C255" s="12" t="s">
        <v>245</v>
      </c>
      <c r="D255" s="12"/>
      <c r="E255" s="46" t="s">
        <v>244</v>
      </c>
      <c r="F255" s="31">
        <f>F256+F259+F262+F265</f>
        <v>49.3</v>
      </c>
      <c r="G255" s="31">
        <f aca="true" t="shared" si="88" ref="G255:H255">G256+G259+G262+G265</f>
        <v>124.4</v>
      </c>
      <c r="H255" s="31">
        <f t="shared" si="88"/>
        <v>124.4</v>
      </c>
    </row>
    <row r="256" spans="1:8" ht="12.75">
      <c r="A256" s="11" t="s">
        <v>24</v>
      </c>
      <c r="B256" s="4" t="s">
        <v>59</v>
      </c>
      <c r="C256" s="12" t="s">
        <v>355</v>
      </c>
      <c r="D256" s="14"/>
      <c r="E256" s="46" t="s">
        <v>259</v>
      </c>
      <c r="F256" s="31">
        <f>F257</f>
        <v>49.3</v>
      </c>
      <c r="G256" s="31">
        <f t="shared" si="87"/>
        <v>51</v>
      </c>
      <c r="H256" s="31">
        <f t="shared" si="87"/>
        <v>51</v>
      </c>
    </row>
    <row r="257" spans="1:8" ht="31.5">
      <c r="A257" s="11" t="s">
        <v>24</v>
      </c>
      <c r="B257" s="4" t="s">
        <v>59</v>
      </c>
      <c r="C257" s="12" t="s">
        <v>355</v>
      </c>
      <c r="D257" s="43" t="s">
        <v>150</v>
      </c>
      <c r="E257" s="46" t="s">
        <v>151</v>
      </c>
      <c r="F257" s="31">
        <f>F258</f>
        <v>49.3</v>
      </c>
      <c r="G257" s="31">
        <f t="shared" si="87"/>
        <v>51</v>
      </c>
      <c r="H257" s="31">
        <f t="shared" si="87"/>
        <v>51</v>
      </c>
    </row>
    <row r="258" spans="1:8" ht="12.75">
      <c r="A258" s="11" t="s">
        <v>24</v>
      </c>
      <c r="B258" s="4" t="s">
        <v>59</v>
      </c>
      <c r="C258" s="12" t="s">
        <v>355</v>
      </c>
      <c r="D258" s="39">
        <v>610</v>
      </c>
      <c r="E258" s="46" t="s">
        <v>199</v>
      </c>
      <c r="F258" s="31">
        <v>49.3</v>
      </c>
      <c r="G258" s="31">
        <v>51</v>
      </c>
      <c r="H258" s="31">
        <v>51</v>
      </c>
    </row>
    <row r="259" spans="1:8" ht="31.5">
      <c r="A259" s="11" t="s">
        <v>24</v>
      </c>
      <c r="B259" s="39" t="s">
        <v>59</v>
      </c>
      <c r="C259" s="12" t="s">
        <v>247</v>
      </c>
      <c r="D259" s="12"/>
      <c r="E259" s="46" t="s">
        <v>246</v>
      </c>
      <c r="F259" s="31">
        <f>F260</f>
        <v>0</v>
      </c>
      <c r="G259" s="31">
        <f aca="true" t="shared" si="89" ref="G259:H260">G260</f>
        <v>22.9</v>
      </c>
      <c r="H259" s="31">
        <f t="shared" si="89"/>
        <v>22.9</v>
      </c>
    </row>
    <row r="260" spans="1:8" ht="31.5">
      <c r="A260" s="11" t="s">
        <v>24</v>
      </c>
      <c r="B260" s="39" t="s">
        <v>59</v>
      </c>
      <c r="C260" s="12" t="s">
        <v>247</v>
      </c>
      <c r="D260" s="43" t="s">
        <v>91</v>
      </c>
      <c r="E260" s="46" t="s">
        <v>148</v>
      </c>
      <c r="F260" s="31">
        <f>F261</f>
        <v>0</v>
      </c>
      <c r="G260" s="31">
        <f t="shared" si="89"/>
        <v>22.9</v>
      </c>
      <c r="H260" s="31">
        <f t="shared" si="89"/>
        <v>22.9</v>
      </c>
    </row>
    <row r="261" spans="1:8" ht="34.15" customHeight="1">
      <c r="A261" s="11" t="s">
        <v>24</v>
      </c>
      <c r="B261" s="39" t="s">
        <v>59</v>
      </c>
      <c r="C261" s="12" t="s">
        <v>247</v>
      </c>
      <c r="D261" s="39">
        <v>240</v>
      </c>
      <c r="E261" s="46" t="s">
        <v>194</v>
      </c>
      <c r="F261" s="31">
        <v>0</v>
      </c>
      <c r="G261" s="31">
        <v>22.9</v>
      </c>
      <c r="H261" s="31">
        <v>22.9</v>
      </c>
    </row>
    <row r="262" spans="1:8" ht="31.5">
      <c r="A262" s="11" t="s">
        <v>24</v>
      </c>
      <c r="B262" s="39" t="s">
        <v>59</v>
      </c>
      <c r="C262" s="12" t="s">
        <v>249</v>
      </c>
      <c r="D262" s="12"/>
      <c r="E262" s="46" t="s">
        <v>248</v>
      </c>
      <c r="F262" s="31">
        <f>F263</f>
        <v>0</v>
      </c>
      <c r="G262" s="31">
        <f aca="true" t="shared" si="90" ref="G262:H263">G263</f>
        <v>14.5</v>
      </c>
      <c r="H262" s="31">
        <f t="shared" si="90"/>
        <v>14.5</v>
      </c>
    </row>
    <row r="263" spans="1:8" ht="31.5">
      <c r="A263" s="11" t="s">
        <v>24</v>
      </c>
      <c r="B263" s="39" t="s">
        <v>59</v>
      </c>
      <c r="C263" s="12" t="s">
        <v>249</v>
      </c>
      <c r="D263" s="43" t="s">
        <v>91</v>
      </c>
      <c r="E263" s="46" t="s">
        <v>148</v>
      </c>
      <c r="F263" s="31">
        <f>F264</f>
        <v>0</v>
      </c>
      <c r="G263" s="31">
        <f t="shared" si="90"/>
        <v>14.5</v>
      </c>
      <c r="H263" s="31">
        <f t="shared" si="90"/>
        <v>14.5</v>
      </c>
    </row>
    <row r="264" spans="1:8" ht="33" customHeight="1">
      <c r="A264" s="11" t="s">
        <v>24</v>
      </c>
      <c r="B264" s="39" t="s">
        <v>59</v>
      </c>
      <c r="C264" s="12" t="s">
        <v>249</v>
      </c>
      <c r="D264" s="39">
        <v>240</v>
      </c>
      <c r="E264" s="46" t="s">
        <v>194</v>
      </c>
      <c r="F264" s="31">
        <v>0</v>
      </c>
      <c r="G264" s="31">
        <v>14.5</v>
      </c>
      <c r="H264" s="31">
        <v>14.5</v>
      </c>
    </row>
    <row r="265" spans="1:8" ht="12.75">
      <c r="A265" s="11" t="s">
        <v>24</v>
      </c>
      <c r="B265" s="39" t="s">
        <v>59</v>
      </c>
      <c r="C265" s="12" t="s">
        <v>361</v>
      </c>
      <c r="D265" s="12"/>
      <c r="E265" s="46" t="s">
        <v>250</v>
      </c>
      <c r="F265" s="31">
        <f>F266</f>
        <v>0</v>
      </c>
      <c r="G265" s="31">
        <f aca="true" t="shared" si="91" ref="G265:H266">G266</f>
        <v>36</v>
      </c>
      <c r="H265" s="31">
        <f t="shared" si="91"/>
        <v>36</v>
      </c>
    </row>
    <row r="266" spans="1:8" ht="12.75">
      <c r="A266" s="11" t="s">
        <v>24</v>
      </c>
      <c r="B266" s="39" t="s">
        <v>59</v>
      </c>
      <c r="C266" s="12" t="s">
        <v>361</v>
      </c>
      <c r="D266" s="43" t="s">
        <v>95</v>
      </c>
      <c r="E266" s="46" t="s">
        <v>96</v>
      </c>
      <c r="F266" s="31">
        <f>F267</f>
        <v>0</v>
      </c>
      <c r="G266" s="31">
        <f t="shared" si="91"/>
        <v>36</v>
      </c>
      <c r="H266" s="31">
        <f t="shared" si="91"/>
        <v>36</v>
      </c>
    </row>
    <row r="267" spans="1:8" ht="12.75">
      <c r="A267" s="11" t="s">
        <v>24</v>
      </c>
      <c r="B267" s="39" t="s">
        <v>59</v>
      </c>
      <c r="C267" s="12" t="s">
        <v>361</v>
      </c>
      <c r="D267" s="12" t="s">
        <v>251</v>
      </c>
      <c r="E267" s="46" t="s">
        <v>252</v>
      </c>
      <c r="F267" s="31">
        <v>0</v>
      </c>
      <c r="G267" s="31">
        <v>36</v>
      </c>
      <c r="H267" s="31">
        <v>36</v>
      </c>
    </row>
    <row r="268" spans="1:8" ht="12.75">
      <c r="A268" s="39" t="s">
        <v>24</v>
      </c>
      <c r="B268" s="39" t="s">
        <v>62</v>
      </c>
      <c r="C268" s="39" t="s">
        <v>88</v>
      </c>
      <c r="D268" s="39" t="s">
        <v>88</v>
      </c>
      <c r="E268" s="10" t="s">
        <v>104</v>
      </c>
      <c r="F268" s="31">
        <f>F269</f>
        <v>29194.800000000003</v>
      </c>
      <c r="G268" s="31">
        <f aca="true" t="shared" si="92" ref="G268:H269">G269</f>
        <v>29347.9</v>
      </c>
      <c r="H268" s="31">
        <f>H269</f>
        <v>29347.9</v>
      </c>
    </row>
    <row r="269" spans="1:8" ht="12.75">
      <c r="A269" s="39" t="s">
        <v>24</v>
      </c>
      <c r="B269" s="39" t="s">
        <v>63</v>
      </c>
      <c r="C269" s="39" t="s">
        <v>88</v>
      </c>
      <c r="D269" s="39" t="s">
        <v>88</v>
      </c>
      <c r="E269" s="46" t="s">
        <v>17</v>
      </c>
      <c r="F269" s="31">
        <f>F270</f>
        <v>29194.800000000003</v>
      </c>
      <c r="G269" s="31">
        <f t="shared" si="92"/>
        <v>29347.9</v>
      </c>
      <c r="H269" s="31">
        <f t="shared" si="92"/>
        <v>29347.9</v>
      </c>
    </row>
    <row r="270" spans="1:8" ht="47.25">
      <c r="A270" s="39" t="s">
        <v>24</v>
      </c>
      <c r="B270" s="39" t="s">
        <v>63</v>
      </c>
      <c r="C270" s="43">
        <v>1200000000</v>
      </c>
      <c r="D270" s="39"/>
      <c r="E270" s="46" t="s">
        <v>319</v>
      </c>
      <c r="F270" s="31">
        <f>F271+F280</f>
        <v>29194.800000000003</v>
      </c>
      <c r="G270" s="31">
        <f aca="true" t="shared" si="93" ref="G270:H270">G271+G280</f>
        <v>29347.9</v>
      </c>
      <c r="H270" s="31">
        <f t="shared" si="93"/>
        <v>29347.9</v>
      </c>
    </row>
    <row r="271" spans="1:8" ht="31.5">
      <c r="A271" s="39" t="s">
        <v>24</v>
      </c>
      <c r="B271" s="39" t="s">
        <v>63</v>
      </c>
      <c r="C271" s="43">
        <v>1210000000</v>
      </c>
      <c r="D271" s="39"/>
      <c r="E271" s="46" t="s">
        <v>335</v>
      </c>
      <c r="F271" s="31">
        <f>F272+F276</f>
        <v>9691.1</v>
      </c>
      <c r="G271" s="31">
        <f aca="true" t="shared" si="94" ref="G271:H271">G272+G276</f>
        <v>9867.1</v>
      </c>
      <c r="H271" s="31">
        <f t="shared" si="94"/>
        <v>9867.1</v>
      </c>
    </row>
    <row r="272" spans="1:8" ht="31.5">
      <c r="A272" s="39" t="s">
        <v>24</v>
      </c>
      <c r="B272" s="39" t="s">
        <v>63</v>
      </c>
      <c r="C272" s="43">
        <v>1210100000</v>
      </c>
      <c r="D272" s="39"/>
      <c r="E272" s="46" t="s">
        <v>336</v>
      </c>
      <c r="F272" s="31">
        <f>F273</f>
        <v>9616.1</v>
      </c>
      <c r="G272" s="31">
        <f aca="true" t="shared" si="95" ref="G272:H274">G273</f>
        <v>9787.1</v>
      </c>
      <c r="H272" s="31">
        <f t="shared" si="95"/>
        <v>9787.1</v>
      </c>
    </row>
    <row r="273" spans="1:8" ht="31.5">
      <c r="A273" s="39" t="s">
        <v>24</v>
      </c>
      <c r="B273" s="39" t="s">
        <v>63</v>
      </c>
      <c r="C273" s="43">
        <v>1210120010</v>
      </c>
      <c r="D273" s="39"/>
      <c r="E273" s="46" t="s">
        <v>221</v>
      </c>
      <c r="F273" s="31">
        <f>F274</f>
        <v>9616.1</v>
      </c>
      <c r="G273" s="31">
        <f t="shared" si="95"/>
        <v>9787.1</v>
      </c>
      <c r="H273" s="31">
        <f t="shared" si="95"/>
        <v>9787.1</v>
      </c>
    </row>
    <row r="274" spans="1:8" ht="31.5">
      <c r="A274" s="39" t="s">
        <v>24</v>
      </c>
      <c r="B274" s="39" t="s">
        <v>63</v>
      </c>
      <c r="C274" s="43">
        <v>1210120010</v>
      </c>
      <c r="D274" s="43" t="s">
        <v>150</v>
      </c>
      <c r="E274" s="46" t="s">
        <v>151</v>
      </c>
      <c r="F274" s="31">
        <f>F275</f>
        <v>9616.1</v>
      </c>
      <c r="G274" s="31">
        <f t="shared" si="95"/>
        <v>9787.1</v>
      </c>
      <c r="H274" s="31">
        <f t="shared" si="95"/>
        <v>9787.1</v>
      </c>
    </row>
    <row r="275" spans="1:8" ht="12.75">
      <c r="A275" s="39" t="s">
        <v>24</v>
      </c>
      <c r="B275" s="39" t="s">
        <v>63</v>
      </c>
      <c r="C275" s="43">
        <v>1210120010</v>
      </c>
      <c r="D275" s="39">
        <v>610</v>
      </c>
      <c r="E275" s="46" t="s">
        <v>199</v>
      </c>
      <c r="F275" s="31">
        <v>9616.1</v>
      </c>
      <c r="G275" s="31">
        <v>9787.1</v>
      </c>
      <c r="H275" s="31">
        <v>9787.1</v>
      </c>
    </row>
    <row r="276" spans="1:8" ht="31.5">
      <c r="A276" s="39" t="s">
        <v>24</v>
      </c>
      <c r="B276" s="39" t="s">
        <v>63</v>
      </c>
      <c r="C276" s="43">
        <v>1210300000</v>
      </c>
      <c r="D276" s="39"/>
      <c r="E276" s="46" t="s">
        <v>337</v>
      </c>
      <c r="F276" s="31">
        <f>F277</f>
        <v>75</v>
      </c>
      <c r="G276" s="31">
        <f aca="true" t="shared" si="96" ref="G276:H278">G277</f>
        <v>80</v>
      </c>
      <c r="H276" s="31">
        <f t="shared" si="96"/>
        <v>80</v>
      </c>
    </row>
    <row r="277" spans="1:8" ht="31.5">
      <c r="A277" s="39" t="s">
        <v>24</v>
      </c>
      <c r="B277" s="39" t="s">
        <v>63</v>
      </c>
      <c r="C277" s="39" t="s">
        <v>256</v>
      </c>
      <c r="D277" s="39"/>
      <c r="E277" s="46" t="s">
        <v>255</v>
      </c>
      <c r="F277" s="31">
        <f>F278</f>
        <v>75</v>
      </c>
      <c r="G277" s="31">
        <f t="shared" si="96"/>
        <v>80</v>
      </c>
      <c r="H277" s="31">
        <f t="shared" si="96"/>
        <v>80</v>
      </c>
    </row>
    <row r="278" spans="1:8" ht="31.5">
      <c r="A278" s="39" t="s">
        <v>24</v>
      </c>
      <c r="B278" s="39" t="s">
        <v>63</v>
      </c>
      <c r="C278" s="39" t="s">
        <v>256</v>
      </c>
      <c r="D278" s="43" t="s">
        <v>150</v>
      </c>
      <c r="E278" s="46" t="s">
        <v>151</v>
      </c>
      <c r="F278" s="31">
        <f>F279</f>
        <v>75</v>
      </c>
      <c r="G278" s="31">
        <f t="shared" si="96"/>
        <v>80</v>
      </c>
      <c r="H278" s="31">
        <f t="shared" si="96"/>
        <v>80</v>
      </c>
    </row>
    <row r="279" spans="1:8" ht="12.75">
      <c r="A279" s="39" t="s">
        <v>24</v>
      </c>
      <c r="B279" s="39" t="s">
        <v>63</v>
      </c>
      <c r="C279" s="39" t="s">
        <v>256</v>
      </c>
      <c r="D279" s="39">
        <v>610</v>
      </c>
      <c r="E279" s="46" t="s">
        <v>199</v>
      </c>
      <c r="F279" s="31">
        <v>75</v>
      </c>
      <c r="G279" s="31">
        <v>80</v>
      </c>
      <c r="H279" s="31">
        <v>80</v>
      </c>
    </row>
    <row r="280" spans="1:8" ht="31.5">
      <c r="A280" s="39" t="s">
        <v>24</v>
      </c>
      <c r="B280" s="39" t="s">
        <v>63</v>
      </c>
      <c r="C280" s="43">
        <v>1220000000</v>
      </c>
      <c r="D280" s="39"/>
      <c r="E280" s="46" t="s">
        <v>257</v>
      </c>
      <c r="F280" s="31">
        <f>F281+F285+F289</f>
        <v>19503.7</v>
      </c>
      <c r="G280" s="31">
        <f aca="true" t="shared" si="97" ref="G280">G281+G285+G289</f>
        <v>19480.8</v>
      </c>
      <c r="H280" s="31">
        <f>H281+H285+H289</f>
        <v>19480.8</v>
      </c>
    </row>
    <row r="281" spans="1:8" ht="34.5" customHeight="1">
      <c r="A281" s="39" t="s">
        <v>24</v>
      </c>
      <c r="B281" s="39" t="s">
        <v>63</v>
      </c>
      <c r="C281" s="39">
        <v>1220100000</v>
      </c>
      <c r="D281" s="39"/>
      <c r="E281" s="46" t="s">
        <v>338</v>
      </c>
      <c r="F281" s="31">
        <f>F282</f>
        <v>19446.5</v>
      </c>
      <c r="G281" s="31">
        <f aca="true" t="shared" si="98" ref="G281:H283">G282</f>
        <v>19446.5</v>
      </c>
      <c r="H281" s="31">
        <f t="shared" si="98"/>
        <v>19446.5</v>
      </c>
    </row>
    <row r="282" spans="1:8" ht="31.5">
      <c r="A282" s="39" t="s">
        <v>24</v>
      </c>
      <c r="B282" s="39" t="s">
        <v>63</v>
      </c>
      <c r="C282" s="39">
        <v>1220120010</v>
      </c>
      <c r="D282" s="39"/>
      <c r="E282" s="46" t="s">
        <v>221</v>
      </c>
      <c r="F282" s="31">
        <f>F283</f>
        <v>19446.5</v>
      </c>
      <c r="G282" s="31">
        <f t="shared" si="98"/>
        <v>19446.5</v>
      </c>
      <c r="H282" s="31">
        <f t="shared" si="98"/>
        <v>19446.5</v>
      </c>
    </row>
    <row r="283" spans="1:8" ht="31.5">
      <c r="A283" s="39" t="s">
        <v>24</v>
      </c>
      <c r="B283" s="39" t="s">
        <v>63</v>
      </c>
      <c r="C283" s="39">
        <v>1220120010</v>
      </c>
      <c r="D283" s="43" t="s">
        <v>150</v>
      </c>
      <c r="E283" s="46" t="s">
        <v>151</v>
      </c>
      <c r="F283" s="31">
        <f>F284</f>
        <v>19446.5</v>
      </c>
      <c r="G283" s="31">
        <f t="shared" si="98"/>
        <v>19446.5</v>
      </c>
      <c r="H283" s="31">
        <f t="shared" si="98"/>
        <v>19446.5</v>
      </c>
    </row>
    <row r="284" spans="1:8" ht="12.75">
      <c r="A284" s="39" t="s">
        <v>24</v>
      </c>
      <c r="B284" s="39" t="s">
        <v>63</v>
      </c>
      <c r="C284" s="39">
        <v>1220120010</v>
      </c>
      <c r="D284" s="39">
        <v>610</v>
      </c>
      <c r="E284" s="46" t="s">
        <v>199</v>
      </c>
      <c r="F284" s="31">
        <f>13416.4+5305.7+724.4</f>
        <v>19446.5</v>
      </c>
      <c r="G284" s="31">
        <f>13416.4+5305.7+724.4</f>
        <v>19446.5</v>
      </c>
      <c r="H284" s="31">
        <f>13416.4+5305.7+724.4</f>
        <v>19446.5</v>
      </c>
    </row>
    <row r="285" spans="1:8" ht="31.5">
      <c r="A285" s="39" t="s">
        <v>24</v>
      </c>
      <c r="B285" s="39" t="s">
        <v>63</v>
      </c>
      <c r="C285" s="39">
        <v>1220400000</v>
      </c>
      <c r="D285" s="39"/>
      <c r="E285" s="46" t="s">
        <v>339</v>
      </c>
      <c r="F285" s="31">
        <f>F286</f>
        <v>24</v>
      </c>
      <c r="G285" s="31">
        <f aca="true" t="shared" si="99" ref="G285:H287">G286</f>
        <v>0</v>
      </c>
      <c r="H285" s="31">
        <f t="shared" si="99"/>
        <v>0</v>
      </c>
    </row>
    <row r="286" spans="1:8" ht="31.5">
      <c r="A286" s="39" t="s">
        <v>24</v>
      </c>
      <c r="B286" s="39" t="s">
        <v>63</v>
      </c>
      <c r="C286" s="39">
        <v>1220420450</v>
      </c>
      <c r="D286" s="39"/>
      <c r="E286" s="46" t="s">
        <v>258</v>
      </c>
      <c r="F286" s="31">
        <f>F287</f>
        <v>24</v>
      </c>
      <c r="G286" s="31">
        <f t="shared" si="99"/>
        <v>0</v>
      </c>
      <c r="H286" s="31">
        <f t="shared" si="99"/>
        <v>0</v>
      </c>
    </row>
    <row r="287" spans="1:8" ht="31.5">
      <c r="A287" s="39" t="s">
        <v>24</v>
      </c>
      <c r="B287" s="39" t="s">
        <v>63</v>
      </c>
      <c r="C287" s="39">
        <v>1220420450</v>
      </c>
      <c r="D287" s="43" t="s">
        <v>91</v>
      </c>
      <c r="E287" s="46" t="s">
        <v>148</v>
      </c>
      <c r="F287" s="31">
        <f>F288</f>
        <v>24</v>
      </c>
      <c r="G287" s="31">
        <f t="shared" si="99"/>
        <v>0</v>
      </c>
      <c r="H287" s="31">
        <f t="shared" si="99"/>
        <v>0</v>
      </c>
    </row>
    <row r="288" spans="1:8" ht="32.45" customHeight="1">
      <c r="A288" s="39" t="s">
        <v>24</v>
      </c>
      <c r="B288" s="39" t="s">
        <v>63</v>
      </c>
      <c r="C288" s="39">
        <v>1220420450</v>
      </c>
      <c r="D288" s="39">
        <v>240</v>
      </c>
      <c r="E288" s="46" t="s">
        <v>194</v>
      </c>
      <c r="F288" s="31">
        <v>24</v>
      </c>
      <c r="G288" s="31">
        <v>0</v>
      </c>
      <c r="H288" s="31">
        <v>0</v>
      </c>
    </row>
    <row r="289" spans="1:8" ht="31.5">
      <c r="A289" s="39" t="s">
        <v>24</v>
      </c>
      <c r="B289" s="39" t="s">
        <v>63</v>
      </c>
      <c r="C289" s="39">
        <v>1220500000</v>
      </c>
      <c r="D289" s="39"/>
      <c r="E289" s="46" t="s">
        <v>340</v>
      </c>
      <c r="F289" s="31">
        <f>F290</f>
        <v>33.2</v>
      </c>
      <c r="G289" s="31">
        <f aca="true" t="shared" si="100" ref="G289:H291">G290</f>
        <v>34.3</v>
      </c>
      <c r="H289" s="31">
        <f t="shared" si="100"/>
        <v>34.3</v>
      </c>
    </row>
    <row r="290" spans="1:8" ht="12.75">
      <c r="A290" s="39" t="s">
        <v>24</v>
      </c>
      <c r="B290" s="39" t="s">
        <v>63</v>
      </c>
      <c r="C290" s="39">
        <v>1220520320</v>
      </c>
      <c r="D290" s="39"/>
      <c r="E290" s="46" t="s">
        <v>259</v>
      </c>
      <c r="F290" s="31">
        <f>F291</f>
        <v>33.2</v>
      </c>
      <c r="G290" s="31">
        <f t="shared" si="100"/>
        <v>34.3</v>
      </c>
      <c r="H290" s="31">
        <f t="shared" si="100"/>
        <v>34.3</v>
      </c>
    </row>
    <row r="291" spans="1:8" ht="31.5">
      <c r="A291" s="39" t="s">
        <v>24</v>
      </c>
      <c r="B291" s="39" t="s">
        <v>63</v>
      </c>
      <c r="C291" s="39">
        <v>1220520320</v>
      </c>
      <c r="D291" s="43" t="s">
        <v>150</v>
      </c>
      <c r="E291" s="46" t="s">
        <v>151</v>
      </c>
      <c r="F291" s="31">
        <f>F292</f>
        <v>33.2</v>
      </c>
      <c r="G291" s="31">
        <f t="shared" si="100"/>
        <v>34.3</v>
      </c>
      <c r="H291" s="31">
        <f t="shared" si="100"/>
        <v>34.3</v>
      </c>
    </row>
    <row r="292" spans="1:8" ht="12.75">
      <c r="A292" s="39" t="s">
        <v>24</v>
      </c>
      <c r="B292" s="39" t="s">
        <v>63</v>
      </c>
      <c r="C292" s="39">
        <v>1220520320</v>
      </c>
      <c r="D292" s="39">
        <v>610</v>
      </c>
      <c r="E292" s="46" t="s">
        <v>199</v>
      </c>
      <c r="F292" s="31">
        <v>33.2</v>
      </c>
      <c r="G292" s="31">
        <v>34.3</v>
      </c>
      <c r="H292" s="31">
        <v>34.3</v>
      </c>
    </row>
    <row r="293" spans="1:8" ht="12.75">
      <c r="A293" s="39" t="s">
        <v>24</v>
      </c>
      <c r="B293" s="39" t="s">
        <v>60</v>
      </c>
      <c r="C293" s="39" t="s">
        <v>88</v>
      </c>
      <c r="D293" s="39" t="s">
        <v>88</v>
      </c>
      <c r="E293" s="13" t="s">
        <v>52</v>
      </c>
      <c r="F293" s="31">
        <f>F294+F303</f>
        <v>2406.9</v>
      </c>
      <c r="G293" s="31">
        <f aca="true" t="shared" si="101" ref="G293:H293">G294+G303</f>
        <v>4315.200000000001</v>
      </c>
      <c r="H293" s="31">
        <f t="shared" si="101"/>
        <v>4315.200000000001</v>
      </c>
    </row>
    <row r="294" spans="1:8" ht="12.75">
      <c r="A294" s="39" t="s">
        <v>24</v>
      </c>
      <c r="B294" s="39" t="s">
        <v>75</v>
      </c>
      <c r="C294" s="39" t="s">
        <v>88</v>
      </c>
      <c r="D294" s="39" t="s">
        <v>88</v>
      </c>
      <c r="E294" s="46" t="s">
        <v>53</v>
      </c>
      <c r="F294" s="31">
        <f>F295</f>
        <v>1650</v>
      </c>
      <c r="G294" s="31">
        <f aca="true" t="shared" si="102" ref="G294:H297">G295</f>
        <v>1650</v>
      </c>
      <c r="H294" s="31">
        <f t="shared" si="102"/>
        <v>1650</v>
      </c>
    </row>
    <row r="295" spans="1:8" ht="47.25">
      <c r="A295" s="39" t="s">
        <v>24</v>
      </c>
      <c r="B295" s="39" t="s">
        <v>75</v>
      </c>
      <c r="C295" s="43">
        <v>1200000000</v>
      </c>
      <c r="D295" s="39"/>
      <c r="E295" s="46" t="s">
        <v>319</v>
      </c>
      <c r="F295" s="31">
        <f>F296</f>
        <v>1650</v>
      </c>
      <c r="G295" s="31">
        <f t="shared" si="102"/>
        <v>1650</v>
      </c>
      <c r="H295" s="31">
        <f t="shared" si="102"/>
        <v>1650</v>
      </c>
    </row>
    <row r="296" spans="1:8" ht="31.5">
      <c r="A296" s="39" t="s">
        <v>24</v>
      </c>
      <c r="B296" s="39" t="s">
        <v>75</v>
      </c>
      <c r="C296" s="43">
        <v>1240000000</v>
      </c>
      <c r="D296" s="39"/>
      <c r="E296" s="46" t="s">
        <v>243</v>
      </c>
      <c r="F296" s="31">
        <f>F297</f>
        <v>1650</v>
      </c>
      <c r="G296" s="31">
        <f t="shared" si="102"/>
        <v>1650</v>
      </c>
      <c r="H296" s="31">
        <f t="shared" si="102"/>
        <v>1650</v>
      </c>
    </row>
    <row r="297" spans="1:8" ht="12.75">
      <c r="A297" s="39" t="s">
        <v>24</v>
      </c>
      <c r="B297" s="39" t="s">
        <v>75</v>
      </c>
      <c r="C297" s="39">
        <v>1240400000</v>
      </c>
      <c r="D297" s="39"/>
      <c r="E297" s="46" t="s">
        <v>341</v>
      </c>
      <c r="F297" s="31">
        <f>F298</f>
        <v>1650</v>
      </c>
      <c r="G297" s="31">
        <f t="shared" si="102"/>
        <v>1650</v>
      </c>
      <c r="H297" s="31">
        <f t="shared" si="102"/>
        <v>1650</v>
      </c>
    </row>
    <row r="298" spans="1:8" ht="47.25">
      <c r="A298" s="39" t="s">
        <v>24</v>
      </c>
      <c r="B298" s="39" t="s">
        <v>75</v>
      </c>
      <c r="C298" s="39">
        <v>1240420390</v>
      </c>
      <c r="D298" s="39"/>
      <c r="E298" s="46" t="s">
        <v>89</v>
      </c>
      <c r="F298" s="31">
        <f>F299+F301</f>
        <v>1650</v>
      </c>
      <c r="G298" s="31">
        <f aca="true" t="shared" si="103" ref="G298:H298">G299+G301</f>
        <v>1650</v>
      </c>
      <c r="H298" s="31">
        <f t="shared" si="103"/>
        <v>1650</v>
      </c>
    </row>
    <row r="299" spans="1:8" ht="31.5">
      <c r="A299" s="39" t="s">
        <v>24</v>
      </c>
      <c r="B299" s="39" t="s">
        <v>75</v>
      </c>
      <c r="C299" s="39">
        <v>1240420390</v>
      </c>
      <c r="D299" s="43" t="s">
        <v>91</v>
      </c>
      <c r="E299" s="46" t="s">
        <v>148</v>
      </c>
      <c r="F299" s="31">
        <f>F300</f>
        <v>48.1</v>
      </c>
      <c r="G299" s="31">
        <f aca="true" t="shared" si="104" ref="G299:H299">G300</f>
        <v>48.1</v>
      </c>
      <c r="H299" s="31">
        <f t="shared" si="104"/>
        <v>48.1</v>
      </c>
    </row>
    <row r="300" spans="1:8" ht="34.9" customHeight="1">
      <c r="A300" s="39" t="s">
        <v>24</v>
      </c>
      <c r="B300" s="39" t="s">
        <v>75</v>
      </c>
      <c r="C300" s="39">
        <v>1240420390</v>
      </c>
      <c r="D300" s="39">
        <v>240</v>
      </c>
      <c r="E300" s="46" t="s">
        <v>194</v>
      </c>
      <c r="F300" s="31">
        <v>48.1</v>
      </c>
      <c r="G300" s="31">
        <v>48.1</v>
      </c>
      <c r="H300" s="31">
        <v>48.1</v>
      </c>
    </row>
    <row r="301" spans="1:8" ht="12.75">
      <c r="A301" s="39" t="s">
        <v>24</v>
      </c>
      <c r="B301" s="39" t="s">
        <v>75</v>
      </c>
      <c r="C301" s="39">
        <v>1240420390</v>
      </c>
      <c r="D301" s="43" t="s">
        <v>95</v>
      </c>
      <c r="E301" s="46" t="s">
        <v>96</v>
      </c>
      <c r="F301" s="31">
        <f>F302</f>
        <v>1601.9</v>
      </c>
      <c r="G301" s="31">
        <f aca="true" t="shared" si="105" ref="G301:H301">G302</f>
        <v>1601.9</v>
      </c>
      <c r="H301" s="31">
        <f t="shared" si="105"/>
        <v>1601.9</v>
      </c>
    </row>
    <row r="302" spans="1:8" ht="12.75">
      <c r="A302" s="39" t="s">
        <v>24</v>
      </c>
      <c r="B302" s="39" t="s">
        <v>75</v>
      </c>
      <c r="C302" s="39">
        <v>1240420390</v>
      </c>
      <c r="D302" s="43" t="s">
        <v>260</v>
      </c>
      <c r="E302" s="46" t="s">
        <v>261</v>
      </c>
      <c r="F302" s="31">
        <v>1601.9</v>
      </c>
      <c r="G302" s="31">
        <v>1601.9</v>
      </c>
      <c r="H302" s="31">
        <v>1601.9</v>
      </c>
    </row>
    <row r="303" spans="1:8" ht="12.75">
      <c r="A303" s="39" t="s">
        <v>24</v>
      </c>
      <c r="B303" s="39" t="s">
        <v>61</v>
      </c>
      <c r="C303" s="39" t="s">
        <v>88</v>
      </c>
      <c r="D303" s="39" t="s">
        <v>88</v>
      </c>
      <c r="E303" s="46" t="s">
        <v>55</v>
      </c>
      <c r="F303" s="31">
        <f>F304</f>
        <v>756.9</v>
      </c>
      <c r="G303" s="31">
        <f>G304</f>
        <v>2665.2000000000003</v>
      </c>
      <c r="H303" s="31">
        <f aca="true" t="shared" si="106" ref="G303:H306">H304</f>
        <v>2665.2000000000003</v>
      </c>
    </row>
    <row r="304" spans="1:8" ht="47.25">
      <c r="A304" s="39" t="s">
        <v>24</v>
      </c>
      <c r="B304" s="39" t="s">
        <v>61</v>
      </c>
      <c r="C304" s="43">
        <v>1200000000</v>
      </c>
      <c r="D304" s="39"/>
      <c r="E304" s="46" t="s">
        <v>319</v>
      </c>
      <c r="F304" s="31">
        <f>F305</f>
        <v>756.9</v>
      </c>
      <c r="G304" s="31">
        <f t="shared" si="106"/>
        <v>2665.2000000000003</v>
      </c>
      <c r="H304" s="31">
        <f t="shared" si="106"/>
        <v>2665.2000000000003</v>
      </c>
    </row>
    <row r="305" spans="1:8" ht="31.5">
      <c r="A305" s="39" t="s">
        <v>24</v>
      </c>
      <c r="B305" s="39" t="s">
        <v>61</v>
      </c>
      <c r="C305" s="43">
        <v>1240000000</v>
      </c>
      <c r="D305" s="39"/>
      <c r="E305" s="46" t="s">
        <v>243</v>
      </c>
      <c r="F305" s="31">
        <f>F306+F310+F316</f>
        <v>756.9</v>
      </c>
      <c r="G305" s="31">
        <f aca="true" t="shared" si="107" ref="G305:H305">G306+G310+G316</f>
        <v>2665.2000000000003</v>
      </c>
      <c r="H305" s="31">
        <f t="shared" si="107"/>
        <v>2665.2000000000003</v>
      </c>
    </row>
    <row r="306" spans="1:8" ht="31.5">
      <c r="A306" s="39" t="s">
        <v>24</v>
      </c>
      <c r="B306" s="39" t="s">
        <v>61</v>
      </c>
      <c r="C306" s="43">
        <v>1240100000</v>
      </c>
      <c r="D306" s="39"/>
      <c r="E306" s="46" t="s">
        <v>342</v>
      </c>
      <c r="F306" s="31">
        <f>F307</f>
        <v>408</v>
      </c>
      <c r="G306" s="31">
        <f t="shared" si="106"/>
        <v>408</v>
      </c>
      <c r="H306" s="31">
        <f t="shared" si="106"/>
        <v>408</v>
      </c>
    </row>
    <row r="307" spans="1:8" ht="31.5">
      <c r="A307" s="39" t="s">
        <v>24</v>
      </c>
      <c r="B307" s="39" t="s">
        <v>61</v>
      </c>
      <c r="C307" s="43">
        <v>1240120330</v>
      </c>
      <c r="D307" s="39"/>
      <c r="E307" s="46" t="s">
        <v>263</v>
      </c>
      <c r="F307" s="31">
        <f>F308</f>
        <v>408</v>
      </c>
      <c r="G307" s="31">
        <f aca="true" t="shared" si="108" ref="G307:H308">G308</f>
        <v>408</v>
      </c>
      <c r="H307" s="31">
        <f t="shared" si="108"/>
        <v>408</v>
      </c>
    </row>
    <row r="308" spans="1:8" ht="31.5">
      <c r="A308" s="39" t="s">
        <v>24</v>
      </c>
      <c r="B308" s="39" t="s">
        <v>61</v>
      </c>
      <c r="C308" s="43">
        <v>1240120330</v>
      </c>
      <c r="D308" s="43" t="s">
        <v>150</v>
      </c>
      <c r="E308" s="46" t="s">
        <v>151</v>
      </c>
      <c r="F308" s="31">
        <f>F309</f>
        <v>408</v>
      </c>
      <c r="G308" s="31">
        <f t="shared" si="108"/>
        <v>408</v>
      </c>
      <c r="H308" s="31">
        <f t="shared" si="108"/>
        <v>408</v>
      </c>
    </row>
    <row r="309" spans="1:8" ht="31.5">
      <c r="A309" s="39" t="s">
        <v>24</v>
      </c>
      <c r="B309" s="39" t="s">
        <v>61</v>
      </c>
      <c r="C309" s="43">
        <v>1240120330</v>
      </c>
      <c r="D309" s="39">
        <v>630</v>
      </c>
      <c r="E309" s="46" t="s">
        <v>264</v>
      </c>
      <c r="F309" s="31">
        <v>408</v>
      </c>
      <c r="G309" s="31">
        <v>408</v>
      </c>
      <c r="H309" s="31">
        <v>408</v>
      </c>
    </row>
    <row r="310" spans="1:8" ht="31.5">
      <c r="A310" s="39" t="s">
        <v>24</v>
      </c>
      <c r="B310" s="39" t="s">
        <v>61</v>
      </c>
      <c r="C310" s="43">
        <v>1240200000</v>
      </c>
      <c r="D310" s="39"/>
      <c r="E310" s="46" t="s">
        <v>265</v>
      </c>
      <c r="F310" s="31">
        <f>F311</f>
        <v>131.9</v>
      </c>
      <c r="G310" s="31">
        <f aca="true" t="shared" si="109" ref="G310:H310">G311</f>
        <v>131.9</v>
      </c>
      <c r="H310" s="31">
        <f t="shared" si="109"/>
        <v>131.9</v>
      </c>
    </row>
    <row r="311" spans="1:8" ht="31.5">
      <c r="A311" s="39" t="s">
        <v>24</v>
      </c>
      <c r="B311" s="39" t="s">
        <v>61</v>
      </c>
      <c r="C311" s="43">
        <v>1240220350</v>
      </c>
      <c r="D311" s="39"/>
      <c r="E311" s="46" t="s">
        <v>343</v>
      </c>
      <c r="F311" s="31">
        <f>F312+F314</f>
        <v>131.9</v>
      </c>
      <c r="G311" s="31">
        <f aca="true" t="shared" si="110" ref="G311:H311">G312+G314</f>
        <v>131.9</v>
      </c>
      <c r="H311" s="31">
        <f t="shared" si="110"/>
        <v>131.9</v>
      </c>
    </row>
    <row r="312" spans="1:8" ht="31.5">
      <c r="A312" s="39" t="s">
        <v>24</v>
      </c>
      <c r="B312" s="39" t="s">
        <v>61</v>
      </c>
      <c r="C312" s="43">
        <v>1240220350</v>
      </c>
      <c r="D312" s="43" t="s">
        <v>91</v>
      </c>
      <c r="E312" s="46" t="s">
        <v>148</v>
      </c>
      <c r="F312" s="31">
        <f>F313</f>
        <v>3.9</v>
      </c>
      <c r="G312" s="31">
        <f aca="true" t="shared" si="111" ref="G312:H312">G313</f>
        <v>3.9</v>
      </c>
      <c r="H312" s="31">
        <f t="shared" si="111"/>
        <v>3.9</v>
      </c>
    </row>
    <row r="313" spans="1:8" ht="30.6" customHeight="1">
      <c r="A313" s="39" t="s">
        <v>24</v>
      </c>
      <c r="B313" s="39" t="s">
        <v>61</v>
      </c>
      <c r="C313" s="43">
        <v>1240220350</v>
      </c>
      <c r="D313" s="39">
        <v>240</v>
      </c>
      <c r="E313" s="46" t="s">
        <v>194</v>
      </c>
      <c r="F313" s="31">
        <v>3.9</v>
      </c>
      <c r="G313" s="31">
        <v>3.9</v>
      </c>
      <c r="H313" s="31">
        <v>3.9</v>
      </c>
    </row>
    <row r="314" spans="1:8" ht="12.75">
      <c r="A314" s="39" t="s">
        <v>24</v>
      </c>
      <c r="B314" s="39" t="s">
        <v>61</v>
      </c>
      <c r="C314" s="43">
        <v>1240220350</v>
      </c>
      <c r="D314" s="39" t="s">
        <v>95</v>
      </c>
      <c r="E314" s="46" t="s">
        <v>96</v>
      </c>
      <c r="F314" s="31">
        <f>F315</f>
        <v>128</v>
      </c>
      <c r="G314" s="31">
        <f aca="true" t="shared" si="112" ref="G314:H314">G315</f>
        <v>128</v>
      </c>
      <c r="H314" s="31">
        <f t="shared" si="112"/>
        <v>128</v>
      </c>
    </row>
    <row r="315" spans="1:8" ht="12.75">
      <c r="A315" s="39" t="s">
        <v>24</v>
      </c>
      <c r="B315" s="39" t="s">
        <v>61</v>
      </c>
      <c r="C315" s="43">
        <v>1240220350</v>
      </c>
      <c r="D315" s="39" t="s">
        <v>260</v>
      </c>
      <c r="E315" s="46" t="s">
        <v>261</v>
      </c>
      <c r="F315" s="31">
        <v>128</v>
      </c>
      <c r="G315" s="31">
        <v>128</v>
      </c>
      <c r="H315" s="31">
        <v>128</v>
      </c>
    </row>
    <row r="316" spans="1:8" ht="12.75">
      <c r="A316" s="39" t="s">
        <v>24</v>
      </c>
      <c r="B316" s="39" t="s">
        <v>61</v>
      </c>
      <c r="C316" s="39">
        <v>1240400000</v>
      </c>
      <c r="D316" s="39"/>
      <c r="E316" s="46" t="s">
        <v>341</v>
      </c>
      <c r="F316" s="31">
        <f>F317+F320</f>
        <v>217</v>
      </c>
      <c r="G316" s="31">
        <f aca="true" t="shared" si="113" ref="G316:H316">G317+G320</f>
        <v>2125.3</v>
      </c>
      <c r="H316" s="31">
        <f t="shared" si="113"/>
        <v>2125.3</v>
      </c>
    </row>
    <row r="317" spans="1:8" ht="31.5">
      <c r="A317" s="39" t="s">
        <v>24</v>
      </c>
      <c r="B317" s="39" t="s">
        <v>61</v>
      </c>
      <c r="C317" s="39">
        <v>1240420380</v>
      </c>
      <c r="D317" s="39"/>
      <c r="E317" s="46" t="s">
        <v>262</v>
      </c>
      <c r="F317" s="31">
        <f>F318</f>
        <v>217</v>
      </c>
      <c r="G317" s="31">
        <f aca="true" t="shared" si="114" ref="G317:H318">G318</f>
        <v>217</v>
      </c>
      <c r="H317" s="31">
        <f t="shared" si="114"/>
        <v>217</v>
      </c>
    </row>
    <row r="318" spans="1:8" ht="12.75">
      <c r="A318" s="39" t="s">
        <v>24</v>
      </c>
      <c r="B318" s="39" t="s">
        <v>61</v>
      </c>
      <c r="C318" s="39">
        <v>1240420380</v>
      </c>
      <c r="D318" s="43" t="s">
        <v>95</v>
      </c>
      <c r="E318" s="46" t="s">
        <v>96</v>
      </c>
      <c r="F318" s="31">
        <f>F319</f>
        <v>217</v>
      </c>
      <c r="G318" s="31">
        <f t="shared" si="114"/>
        <v>217</v>
      </c>
      <c r="H318" s="31">
        <f t="shared" si="114"/>
        <v>217</v>
      </c>
    </row>
    <row r="319" spans="1:8" ht="31.5">
      <c r="A319" s="39" t="s">
        <v>24</v>
      </c>
      <c r="B319" s="39" t="s">
        <v>61</v>
      </c>
      <c r="C319" s="39">
        <v>1240420380</v>
      </c>
      <c r="D319" s="43" t="s">
        <v>196</v>
      </c>
      <c r="E319" s="46" t="s">
        <v>197</v>
      </c>
      <c r="F319" s="31">
        <v>217</v>
      </c>
      <c r="G319" s="31">
        <v>217</v>
      </c>
      <c r="H319" s="31">
        <v>217</v>
      </c>
    </row>
    <row r="320" spans="1:8" ht="31.5">
      <c r="A320" s="39" t="s">
        <v>24</v>
      </c>
      <c r="B320" s="39" t="s">
        <v>61</v>
      </c>
      <c r="C320" s="39" t="s">
        <v>354</v>
      </c>
      <c r="D320" s="39"/>
      <c r="E320" s="46" t="s">
        <v>353</v>
      </c>
      <c r="F320" s="31">
        <f aca="true" t="shared" si="115" ref="F320:H321">F321</f>
        <v>0</v>
      </c>
      <c r="G320" s="31">
        <f t="shared" si="115"/>
        <v>1908.3</v>
      </c>
      <c r="H320" s="31">
        <f t="shared" si="115"/>
        <v>1908.3</v>
      </c>
    </row>
    <row r="321" spans="1:8" ht="12.75">
      <c r="A321" s="39" t="s">
        <v>24</v>
      </c>
      <c r="B321" s="39" t="s">
        <v>61</v>
      </c>
      <c r="C321" s="39" t="s">
        <v>354</v>
      </c>
      <c r="D321" s="2" t="s">
        <v>95</v>
      </c>
      <c r="E321" s="48" t="s">
        <v>96</v>
      </c>
      <c r="F321" s="31">
        <f t="shared" si="115"/>
        <v>0</v>
      </c>
      <c r="G321" s="31">
        <f t="shared" si="115"/>
        <v>1908.3</v>
      </c>
      <c r="H321" s="31">
        <f t="shared" si="115"/>
        <v>1908.3</v>
      </c>
    </row>
    <row r="322" spans="1:8" ht="31.5">
      <c r="A322" s="39" t="s">
        <v>24</v>
      </c>
      <c r="B322" s="39" t="s">
        <v>61</v>
      </c>
      <c r="C322" s="39" t="s">
        <v>354</v>
      </c>
      <c r="D322" s="2" t="s">
        <v>196</v>
      </c>
      <c r="E322" s="48" t="s">
        <v>197</v>
      </c>
      <c r="F322" s="31">
        <v>0</v>
      </c>
      <c r="G322" s="31">
        <v>1908.3</v>
      </c>
      <c r="H322" s="31">
        <v>1908.3</v>
      </c>
    </row>
    <row r="323" spans="1:8" ht="12.75">
      <c r="A323" s="39" t="s">
        <v>24</v>
      </c>
      <c r="B323" s="39" t="s">
        <v>83</v>
      </c>
      <c r="C323" s="39" t="s">
        <v>88</v>
      </c>
      <c r="D323" s="39" t="s">
        <v>88</v>
      </c>
      <c r="E323" s="46" t="s">
        <v>51</v>
      </c>
      <c r="F323" s="31">
        <f>F324</f>
        <v>0</v>
      </c>
      <c r="G323" s="31">
        <f aca="true" t="shared" si="116" ref="G323:H323">G324</f>
        <v>11745.399999999998</v>
      </c>
      <c r="H323" s="31">
        <f t="shared" si="116"/>
        <v>11745.399999999998</v>
      </c>
    </row>
    <row r="324" spans="1:8" ht="12.75">
      <c r="A324" s="39" t="s">
        <v>24</v>
      </c>
      <c r="B324" s="39" t="s">
        <v>110</v>
      </c>
      <c r="C324" s="39" t="s">
        <v>88</v>
      </c>
      <c r="D324" s="39" t="s">
        <v>88</v>
      </c>
      <c r="E324" s="46" t="s">
        <v>84</v>
      </c>
      <c r="F324" s="31">
        <f>F325</f>
        <v>0</v>
      </c>
      <c r="G324" s="31">
        <f aca="true" t="shared" si="117" ref="G324:H325">G325</f>
        <v>11745.399999999998</v>
      </c>
      <c r="H324" s="31">
        <f t="shared" si="117"/>
        <v>11745.399999999998</v>
      </c>
    </row>
    <row r="325" spans="1:8" ht="47.25">
      <c r="A325" s="39" t="s">
        <v>24</v>
      </c>
      <c r="B325" s="39" t="s">
        <v>110</v>
      </c>
      <c r="C325" s="43">
        <v>1200000000</v>
      </c>
      <c r="D325" s="39"/>
      <c r="E325" s="46" t="s">
        <v>319</v>
      </c>
      <c r="F325" s="31">
        <f>F326</f>
        <v>0</v>
      </c>
      <c r="G325" s="31">
        <f t="shared" si="117"/>
        <v>11745.399999999998</v>
      </c>
      <c r="H325" s="31">
        <f t="shared" si="117"/>
        <v>11745.399999999998</v>
      </c>
    </row>
    <row r="326" spans="1:8" ht="12.75">
      <c r="A326" s="39" t="s">
        <v>24</v>
      </c>
      <c r="B326" s="39" t="s">
        <v>110</v>
      </c>
      <c r="C326" s="39">
        <v>1230000000</v>
      </c>
      <c r="D326" s="39"/>
      <c r="E326" s="46" t="s">
        <v>346</v>
      </c>
      <c r="F326" s="31">
        <f>F327+F331+F335</f>
        <v>0</v>
      </c>
      <c r="G326" s="31">
        <f aca="true" t="shared" si="118" ref="G326:H326">G327+G331+G335</f>
        <v>11745.399999999998</v>
      </c>
      <c r="H326" s="31">
        <f t="shared" si="118"/>
        <v>11745.399999999998</v>
      </c>
    </row>
    <row r="327" spans="1:8" ht="33.75" customHeight="1">
      <c r="A327" s="39" t="s">
        <v>24</v>
      </c>
      <c r="B327" s="39" t="s">
        <v>110</v>
      </c>
      <c r="C327" s="39">
        <v>1230100000</v>
      </c>
      <c r="D327" s="39"/>
      <c r="E327" s="46" t="s">
        <v>347</v>
      </c>
      <c r="F327" s="31">
        <f>F328</f>
        <v>0</v>
      </c>
      <c r="G327" s="31">
        <f aca="true" t="shared" si="119" ref="G327:H329">G328</f>
        <v>10288.3</v>
      </c>
      <c r="H327" s="31">
        <f t="shared" si="119"/>
        <v>10288.3</v>
      </c>
    </row>
    <row r="328" spans="1:8" ht="31.5">
      <c r="A328" s="39" t="s">
        <v>24</v>
      </c>
      <c r="B328" s="4" t="s">
        <v>110</v>
      </c>
      <c r="C328" s="39">
        <v>1230120010</v>
      </c>
      <c r="D328" s="39"/>
      <c r="E328" s="46" t="s">
        <v>221</v>
      </c>
      <c r="F328" s="31">
        <f>F329</f>
        <v>0</v>
      </c>
      <c r="G328" s="31">
        <f t="shared" si="119"/>
        <v>10288.3</v>
      </c>
      <c r="H328" s="31">
        <f t="shared" si="119"/>
        <v>10288.3</v>
      </c>
    </row>
    <row r="329" spans="1:8" ht="31.5">
      <c r="A329" s="39" t="s">
        <v>24</v>
      </c>
      <c r="B329" s="4" t="s">
        <v>110</v>
      </c>
      <c r="C329" s="39">
        <v>1230120010</v>
      </c>
      <c r="D329" s="43" t="s">
        <v>150</v>
      </c>
      <c r="E329" s="46" t="s">
        <v>151</v>
      </c>
      <c r="F329" s="31">
        <f>F330</f>
        <v>0</v>
      </c>
      <c r="G329" s="31">
        <f t="shared" si="119"/>
        <v>10288.3</v>
      </c>
      <c r="H329" s="31">
        <f t="shared" si="119"/>
        <v>10288.3</v>
      </c>
    </row>
    <row r="330" spans="1:8" ht="12.75">
      <c r="A330" s="39" t="s">
        <v>24</v>
      </c>
      <c r="B330" s="39" t="s">
        <v>110</v>
      </c>
      <c r="C330" s="39">
        <v>1230120010</v>
      </c>
      <c r="D330" s="39">
        <v>610</v>
      </c>
      <c r="E330" s="46" t="s">
        <v>199</v>
      </c>
      <c r="F330" s="31">
        <v>0</v>
      </c>
      <c r="G330" s="31">
        <f>9941.9+346.4</f>
        <v>10288.3</v>
      </c>
      <c r="H330" s="31">
        <f>9941.9+346.4</f>
        <v>10288.3</v>
      </c>
    </row>
    <row r="331" spans="1:8" ht="63">
      <c r="A331" s="39" t="s">
        <v>24</v>
      </c>
      <c r="B331" s="39" t="s">
        <v>110</v>
      </c>
      <c r="C331" s="39">
        <v>1230200000</v>
      </c>
      <c r="D331" s="39"/>
      <c r="E331" s="46" t="s">
        <v>348</v>
      </c>
      <c r="F331" s="31">
        <f>F332</f>
        <v>0</v>
      </c>
      <c r="G331" s="31">
        <f aca="true" t="shared" si="120" ref="G331:H333">G332</f>
        <v>254.9</v>
      </c>
      <c r="H331" s="31">
        <f t="shared" si="120"/>
        <v>254.9</v>
      </c>
    </row>
    <row r="332" spans="1:8" ht="12.75">
      <c r="A332" s="39" t="s">
        <v>24</v>
      </c>
      <c r="B332" s="39" t="s">
        <v>110</v>
      </c>
      <c r="C332" s="39">
        <v>1230220040</v>
      </c>
      <c r="D332" s="39"/>
      <c r="E332" s="46" t="s">
        <v>349</v>
      </c>
      <c r="F332" s="31">
        <f>F333</f>
        <v>0</v>
      </c>
      <c r="G332" s="31">
        <f t="shared" si="120"/>
        <v>254.9</v>
      </c>
      <c r="H332" s="31">
        <f t="shared" si="120"/>
        <v>254.9</v>
      </c>
    </row>
    <row r="333" spans="1:8" ht="31.5">
      <c r="A333" s="39" t="s">
        <v>24</v>
      </c>
      <c r="B333" s="39" t="s">
        <v>110</v>
      </c>
      <c r="C333" s="39">
        <v>1230220040</v>
      </c>
      <c r="D333" s="43" t="s">
        <v>150</v>
      </c>
      <c r="E333" s="46" t="s">
        <v>151</v>
      </c>
      <c r="F333" s="31">
        <f>F334</f>
        <v>0</v>
      </c>
      <c r="G333" s="31">
        <f t="shared" si="120"/>
        <v>254.9</v>
      </c>
      <c r="H333" s="31">
        <f t="shared" si="120"/>
        <v>254.9</v>
      </c>
    </row>
    <row r="334" spans="1:8" ht="12.75">
      <c r="A334" s="39" t="s">
        <v>24</v>
      </c>
      <c r="B334" s="39" t="s">
        <v>110</v>
      </c>
      <c r="C334" s="39">
        <v>1230220040</v>
      </c>
      <c r="D334" s="39">
        <v>610</v>
      </c>
      <c r="E334" s="46" t="s">
        <v>199</v>
      </c>
      <c r="F334" s="31">
        <v>0</v>
      </c>
      <c r="G334" s="31">
        <v>254.9</v>
      </c>
      <c r="H334" s="31">
        <v>254.9</v>
      </c>
    </row>
    <row r="335" spans="1:8" ht="31.5">
      <c r="A335" s="39" t="s">
        <v>24</v>
      </c>
      <c r="B335" s="39" t="s">
        <v>110</v>
      </c>
      <c r="C335" s="39">
        <v>1230600000</v>
      </c>
      <c r="D335" s="39"/>
      <c r="E335" s="46" t="s">
        <v>350</v>
      </c>
      <c r="F335" s="31">
        <f>F336+F343+F346</f>
        <v>0</v>
      </c>
      <c r="G335" s="31">
        <f aca="true" t="shared" si="121" ref="G335:H335">G336+G343+G346</f>
        <v>1202.1999999999998</v>
      </c>
      <c r="H335" s="31">
        <f t="shared" si="121"/>
        <v>1202.1999999999998</v>
      </c>
    </row>
    <row r="336" spans="1:8" ht="31.5">
      <c r="A336" s="39" t="s">
        <v>24</v>
      </c>
      <c r="B336" s="39" t="s">
        <v>110</v>
      </c>
      <c r="C336" s="39">
        <v>1230620300</v>
      </c>
      <c r="D336" s="39"/>
      <c r="E336" s="46" t="s">
        <v>351</v>
      </c>
      <c r="F336" s="31">
        <f>F337+F339+F341</f>
        <v>0</v>
      </c>
      <c r="G336" s="31">
        <f aca="true" t="shared" si="122" ref="G336:H336">G337+G339+G341</f>
        <v>459</v>
      </c>
      <c r="H336" s="31">
        <f t="shared" si="122"/>
        <v>459</v>
      </c>
    </row>
    <row r="337" spans="1:8" ht="63">
      <c r="A337" s="39" t="s">
        <v>24</v>
      </c>
      <c r="B337" s="39" t="s">
        <v>110</v>
      </c>
      <c r="C337" s="39">
        <v>1230620300</v>
      </c>
      <c r="D337" s="43" t="s">
        <v>90</v>
      </c>
      <c r="E337" s="46" t="s">
        <v>2</v>
      </c>
      <c r="F337" s="31">
        <f>F338</f>
        <v>0</v>
      </c>
      <c r="G337" s="31">
        <f aca="true" t="shared" si="123" ref="G337:H337">G338</f>
        <v>161.3</v>
      </c>
      <c r="H337" s="31">
        <f t="shared" si="123"/>
        <v>161.3</v>
      </c>
    </row>
    <row r="338" spans="1:8" ht="33" customHeight="1">
      <c r="A338" s="39" t="s">
        <v>24</v>
      </c>
      <c r="B338" s="39" t="s">
        <v>110</v>
      </c>
      <c r="C338" s="39">
        <v>1230620300</v>
      </c>
      <c r="D338" s="39">
        <v>120</v>
      </c>
      <c r="E338" s="46" t="s">
        <v>193</v>
      </c>
      <c r="F338" s="31">
        <v>0</v>
      </c>
      <c r="G338" s="31">
        <v>161.3</v>
      </c>
      <c r="H338" s="31">
        <v>161.3</v>
      </c>
    </row>
    <row r="339" spans="1:8" ht="31.5">
      <c r="A339" s="39" t="s">
        <v>24</v>
      </c>
      <c r="B339" s="39" t="s">
        <v>110</v>
      </c>
      <c r="C339" s="39">
        <v>1230620300</v>
      </c>
      <c r="D339" s="43" t="s">
        <v>91</v>
      </c>
      <c r="E339" s="46" t="s">
        <v>148</v>
      </c>
      <c r="F339" s="31">
        <f>F340</f>
        <v>0</v>
      </c>
      <c r="G339" s="31">
        <f aca="true" t="shared" si="124" ref="G339:H339">G340</f>
        <v>194.2</v>
      </c>
      <c r="H339" s="31">
        <f t="shared" si="124"/>
        <v>194.2</v>
      </c>
    </row>
    <row r="340" spans="1:8" ht="31.15" customHeight="1">
      <c r="A340" s="39" t="s">
        <v>24</v>
      </c>
      <c r="B340" s="39" t="s">
        <v>110</v>
      </c>
      <c r="C340" s="39">
        <v>1230620300</v>
      </c>
      <c r="D340" s="39">
        <v>240</v>
      </c>
      <c r="E340" s="46" t="s">
        <v>194</v>
      </c>
      <c r="F340" s="31">
        <v>0</v>
      </c>
      <c r="G340" s="31">
        <v>194.2</v>
      </c>
      <c r="H340" s="31">
        <v>194.2</v>
      </c>
    </row>
    <row r="341" spans="1:8" ht="12.75">
      <c r="A341" s="39" t="s">
        <v>24</v>
      </c>
      <c r="B341" s="39" t="s">
        <v>110</v>
      </c>
      <c r="C341" s="39">
        <v>1230620300</v>
      </c>
      <c r="D341" s="39" t="s">
        <v>92</v>
      </c>
      <c r="E341" s="46" t="s">
        <v>93</v>
      </c>
      <c r="F341" s="31">
        <f>F342</f>
        <v>0</v>
      </c>
      <c r="G341" s="31">
        <f aca="true" t="shared" si="125" ref="G341:H341">G342</f>
        <v>103.5</v>
      </c>
      <c r="H341" s="31">
        <f t="shared" si="125"/>
        <v>103.5</v>
      </c>
    </row>
    <row r="342" spans="1:8" ht="12.75">
      <c r="A342" s="39" t="s">
        <v>24</v>
      </c>
      <c r="B342" s="39" t="s">
        <v>110</v>
      </c>
      <c r="C342" s="39">
        <v>1230620300</v>
      </c>
      <c r="D342" s="39">
        <v>850</v>
      </c>
      <c r="E342" s="46" t="s">
        <v>195</v>
      </c>
      <c r="F342" s="31">
        <v>0</v>
      </c>
      <c r="G342" s="31">
        <v>103.5</v>
      </c>
      <c r="H342" s="31">
        <v>103.5</v>
      </c>
    </row>
    <row r="343" spans="1:8" ht="31.5">
      <c r="A343" s="39" t="s">
        <v>24</v>
      </c>
      <c r="B343" s="39" t="s">
        <v>110</v>
      </c>
      <c r="C343" s="39">
        <v>1230620310</v>
      </c>
      <c r="D343" s="39"/>
      <c r="E343" s="46" t="s">
        <v>352</v>
      </c>
      <c r="F343" s="31">
        <f>F344</f>
        <v>0</v>
      </c>
      <c r="G343" s="31">
        <f aca="true" t="shared" si="126" ref="G343:H344">G344</f>
        <v>55.3</v>
      </c>
      <c r="H343" s="31">
        <f t="shared" si="126"/>
        <v>55.3</v>
      </c>
    </row>
    <row r="344" spans="1:8" ht="31.5">
      <c r="A344" s="39" t="s">
        <v>24</v>
      </c>
      <c r="B344" s="39" t="s">
        <v>110</v>
      </c>
      <c r="C344" s="39">
        <v>1230620310</v>
      </c>
      <c r="D344" s="43" t="s">
        <v>91</v>
      </c>
      <c r="E344" s="46" t="s">
        <v>148</v>
      </c>
      <c r="F344" s="31">
        <f>F345</f>
        <v>0</v>
      </c>
      <c r="G344" s="31">
        <f t="shared" si="126"/>
        <v>55.3</v>
      </c>
      <c r="H344" s="31">
        <f t="shared" si="126"/>
        <v>55.3</v>
      </c>
    </row>
    <row r="345" spans="1:8" ht="31.15" customHeight="1">
      <c r="A345" s="39" t="s">
        <v>24</v>
      </c>
      <c r="B345" s="39" t="s">
        <v>110</v>
      </c>
      <c r="C345" s="39">
        <v>1230620310</v>
      </c>
      <c r="D345" s="39">
        <v>240</v>
      </c>
      <c r="E345" s="46" t="s">
        <v>194</v>
      </c>
      <c r="F345" s="31">
        <v>0</v>
      </c>
      <c r="G345" s="31">
        <v>55.3</v>
      </c>
      <c r="H345" s="31">
        <v>55.3</v>
      </c>
    </row>
    <row r="346" spans="1:8" ht="12.75">
      <c r="A346" s="39" t="s">
        <v>24</v>
      </c>
      <c r="B346" s="39" t="s">
        <v>110</v>
      </c>
      <c r="C346" s="39">
        <v>1230620320</v>
      </c>
      <c r="D346" s="39"/>
      <c r="E346" s="46" t="s">
        <v>259</v>
      </c>
      <c r="F346" s="31">
        <f>F347+F349+F351</f>
        <v>0</v>
      </c>
      <c r="G346" s="31">
        <f aca="true" t="shared" si="127" ref="G346:H346">G347+G349+G351</f>
        <v>687.9</v>
      </c>
      <c r="H346" s="31">
        <f t="shared" si="127"/>
        <v>687.9</v>
      </c>
    </row>
    <row r="347" spans="1:8" ht="63">
      <c r="A347" s="39" t="s">
        <v>24</v>
      </c>
      <c r="B347" s="39" t="s">
        <v>110</v>
      </c>
      <c r="C347" s="39">
        <v>1230620320</v>
      </c>
      <c r="D347" s="43" t="s">
        <v>90</v>
      </c>
      <c r="E347" s="46" t="s">
        <v>2</v>
      </c>
      <c r="F347" s="31">
        <f>F348</f>
        <v>0</v>
      </c>
      <c r="G347" s="31">
        <f aca="true" t="shared" si="128" ref="G347:H347">G348</f>
        <v>408.7</v>
      </c>
      <c r="H347" s="31">
        <f t="shared" si="128"/>
        <v>408.7</v>
      </c>
    </row>
    <row r="348" spans="1:8" ht="33" customHeight="1">
      <c r="A348" s="39" t="s">
        <v>24</v>
      </c>
      <c r="B348" s="39" t="s">
        <v>110</v>
      </c>
      <c r="C348" s="39">
        <v>1230620320</v>
      </c>
      <c r="D348" s="39">
        <v>120</v>
      </c>
      <c r="E348" s="46" t="s">
        <v>193</v>
      </c>
      <c r="F348" s="31">
        <v>0</v>
      </c>
      <c r="G348" s="31">
        <v>408.7</v>
      </c>
      <c r="H348" s="31">
        <v>408.7</v>
      </c>
    </row>
    <row r="349" spans="1:8" ht="31.5">
      <c r="A349" s="39" t="s">
        <v>24</v>
      </c>
      <c r="B349" s="39" t="s">
        <v>110</v>
      </c>
      <c r="C349" s="39">
        <v>1230620320</v>
      </c>
      <c r="D349" s="43" t="s">
        <v>91</v>
      </c>
      <c r="E349" s="46" t="s">
        <v>148</v>
      </c>
      <c r="F349" s="31">
        <f>F350</f>
        <v>0</v>
      </c>
      <c r="G349" s="31">
        <f aca="true" t="shared" si="129" ref="G349:H349">G350</f>
        <v>240.2</v>
      </c>
      <c r="H349" s="31">
        <f t="shared" si="129"/>
        <v>240.2</v>
      </c>
    </row>
    <row r="350" spans="1:8" ht="33" customHeight="1">
      <c r="A350" s="39" t="s">
        <v>24</v>
      </c>
      <c r="B350" s="39" t="s">
        <v>110</v>
      </c>
      <c r="C350" s="39">
        <v>1230620320</v>
      </c>
      <c r="D350" s="39">
        <v>240</v>
      </c>
      <c r="E350" s="46" t="s">
        <v>194</v>
      </c>
      <c r="F350" s="31">
        <v>0</v>
      </c>
      <c r="G350" s="31">
        <v>240.2</v>
      </c>
      <c r="H350" s="31">
        <v>240.2</v>
      </c>
    </row>
    <row r="351" spans="1:8" ht="31.5">
      <c r="A351" s="39" t="s">
        <v>24</v>
      </c>
      <c r="B351" s="39" t="s">
        <v>110</v>
      </c>
      <c r="C351" s="39">
        <v>1230620320</v>
      </c>
      <c r="D351" s="43" t="s">
        <v>150</v>
      </c>
      <c r="E351" s="46" t="s">
        <v>151</v>
      </c>
      <c r="F351" s="31">
        <f>F352</f>
        <v>0</v>
      </c>
      <c r="G351" s="31">
        <f aca="true" t="shared" si="130" ref="G351:H351">G352</f>
        <v>39</v>
      </c>
      <c r="H351" s="31">
        <f t="shared" si="130"/>
        <v>39</v>
      </c>
    </row>
    <row r="352" spans="1:8" ht="12.75">
      <c r="A352" s="39" t="s">
        <v>24</v>
      </c>
      <c r="B352" s="39" t="s">
        <v>110</v>
      </c>
      <c r="C352" s="39">
        <v>1230620320</v>
      </c>
      <c r="D352" s="39">
        <v>610</v>
      </c>
      <c r="E352" s="46" t="s">
        <v>199</v>
      </c>
      <c r="F352" s="31">
        <v>0</v>
      </c>
      <c r="G352" s="31">
        <v>39</v>
      </c>
      <c r="H352" s="31">
        <v>39</v>
      </c>
    </row>
    <row r="353" spans="1:8" ht="12.75">
      <c r="A353" s="39" t="s">
        <v>24</v>
      </c>
      <c r="B353" s="39" t="s">
        <v>142</v>
      </c>
      <c r="C353" s="39" t="s">
        <v>88</v>
      </c>
      <c r="D353" s="39" t="s">
        <v>88</v>
      </c>
      <c r="E353" s="10" t="s">
        <v>85</v>
      </c>
      <c r="F353" s="31">
        <f>F354</f>
        <v>2068.6</v>
      </c>
      <c r="G353" s="31">
        <f aca="true" t="shared" si="131" ref="G353:H356">G354</f>
        <v>2068.6</v>
      </c>
      <c r="H353" s="31">
        <f t="shared" si="131"/>
        <v>2068.6</v>
      </c>
    </row>
    <row r="354" spans="1:8" ht="12.75">
      <c r="A354" s="39" t="s">
        <v>24</v>
      </c>
      <c r="B354" s="39" t="s">
        <v>86</v>
      </c>
      <c r="C354" s="39" t="s">
        <v>88</v>
      </c>
      <c r="D354" s="39" t="s">
        <v>88</v>
      </c>
      <c r="E354" s="46" t="s">
        <v>87</v>
      </c>
      <c r="F354" s="31">
        <f>F355</f>
        <v>2068.6</v>
      </c>
      <c r="G354" s="31">
        <f t="shared" si="131"/>
        <v>2068.6</v>
      </c>
      <c r="H354" s="31">
        <f t="shared" si="131"/>
        <v>2068.6</v>
      </c>
    </row>
    <row r="355" spans="1:8" ht="47.25">
      <c r="A355" s="39" t="s">
        <v>24</v>
      </c>
      <c r="B355" s="39" t="s">
        <v>86</v>
      </c>
      <c r="C355" s="43">
        <v>1200000000</v>
      </c>
      <c r="D355" s="39"/>
      <c r="E355" s="46" t="s">
        <v>319</v>
      </c>
      <c r="F355" s="31">
        <f>F356</f>
        <v>2068.6</v>
      </c>
      <c r="G355" s="31">
        <f t="shared" si="131"/>
        <v>2068.6</v>
      </c>
      <c r="H355" s="31">
        <f t="shared" si="131"/>
        <v>2068.6</v>
      </c>
    </row>
    <row r="356" spans="1:8" ht="31.5">
      <c r="A356" s="39" t="s">
        <v>24</v>
      </c>
      <c r="B356" s="39" t="s">
        <v>86</v>
      </c>
      <c r="C356" s="43">
        <v>1240000000</v>
      </c>
      <c r="D356" s="39"/>
      <c r="E356" s="46" t="s">
        <v>243</v>
      </c>
      <c r="F356" s="31">
        <f>F357</f>
        <v>2068.6</v>
      </c>
      <c r="G356" s="31">
        <f t="shared" si="131"/>
        <v>2068.6</v>
      </c>
      <c r="H356" s="31">
        <f t="shared" si="131"/>
        <v>2068.6</v>
      </c>
    </row>
    <row r="357" spans="1:8" ht="12.75">
      <c r="A357" s="39" t="s">
        <v>24</v>
      </c>
      <c r="B357" s="39" t="s">
        <v>86</v>
      </c>
      <c r="C357" s="39">
        <v>1240300000</v>
      </c>
      <c r="D357" s="39"/>
      <c r="E357" s="46" t="s">
        <v>344</v>
      </c>
      <c r="F357" s="31">
        <f>F358+F361+F364</f>
        <v>2068.6</v>
      </c>
      <c r="G357" s="31">
        <f aca="true" t="shared" si="132" ref="G357:H357">G358+G361+G364</f>
        <v>2068.6</v>
      </c>
      <c r="H357" s="31">
        <f t="shared" si="132"/>
        <v>2068.6</v>
      </c>
    </row>
    <row r="358" spans="1:8" ht="31.5">
      <c r="A358" s="39" t="s">
        <v>24</v>
      </c>
      <c r="B358" s="39" t="s">
        <v>86</v>
      </c>
      <c r="C358" s="39">
        <v>1240320360</v>
      </c>
      <c r="D358" s="39"/>
      <c r="E358" s="46" t="s">
        <v>266</v>
      </c>
      <c r="F358" s="31">
        <f>F359</f>
        <v>942.5</v>
      </c>
      <c r="G358" s="31">
        <f aca="true" t="shared" si="133" ref="G358:H359">G359</f>
        <v>942.5</v>
      </c>
      <c r="H358" s="31">
        <f t="shared" si="133"/>
        <v>942.5</v>
      </c>
    </row>
    <row r="359" spans="1:8" ht="12.75">
      <c r="A359" s="39" t="s">
        <v>24</v>
      </c>
      <c r="B359" s="39" t="s">
        <v>86</v>
      </c>
      <c r="C359" s="39">
        <v>1240320360</v>
      </c>
      <c r="D359" s="39" t="s">
        <v>92</v>
      </c>
      <c r="E359" s="46" t="s">
        <v>93</v>
      </c>
      <c r="F359" s="31">
        <f>F360</f>
        <v>942.5</v>
      </c>
      <c r="G359" s="31">
        <f t="shared" si="133"/>
        <v>942.5</v>
      </c>
      <c r="H359" s="31">
        <f t="shared" si="133"/>
        <v>942.5</v>
      </c>
    </row>
    <row r="360" spans="1:8" ht="47.25">
      <c r="A360" s="39" t="s">
        <v>24</v>
      </c>
      <c r="B360" s="39" t="s">
        <v>86</v>
      </c>
      <c r="C360" s="39">
        <v>1240320360</v>
      </c>
      <c r="D360" s="39" t="s">
        <v>270</v>
      </c>
      <c r="E360" s="46" t="s">
        <v>271</v>
      </c>
      <c r="F360" s="31">
        <v>942.5</v>
      </c>
      <c r="G360" s="31">
        <v>942.5</v>
      </c>
      <c r="H360" s="31">
        <v>942.5</v>
      </c>
    </row>
    <row r="361" spans="1:8" ht="47.25">
      <c r="A361" s="39" t="s">
        <v>24</v>
      </c>
      <c r="B361" s="39" t="s">
        <v>86</v>
      </c>
      <c r="C361" s="39">
        <v>1240320370</v>
      </c>
      <c r="D361" s="39"/>
      <c r="E361" s="46" t="s">
        <v>267</v>
      </c>
      <c r="F361" s="31">
        <f>F362</f>
        <v>489.6</v>
      </c>
      <c r="G361" s="31">
        <f aca="true" t="shared" si="134" ref="G361:H362">G362</f>
        <v>489.6</v>
      </c>
      <c r="H361" s="31">
        <f t="shared" si="134"/>
        <v>489.6</v>
      </c>
    </row>
    <row r="362" spans="1:8" ht="12.75">
      <c r="A362" s="39" t="s">
        <v>24</v>
      </c>
      <c r="B362" s="39" t="s">
        <v>86</v>
      </c>
      <c r="C362" s="39">
        <v>1240320370</v>
      </c>
      <c r="D362" s="39" t="s">
        <v>92</v>
      </c>
      <c r="E362" s="46" t="s">
        <v>93</v>
      </c>
      <c r="F362" s="31">
        <f>F363</f>
        <v>489.6</v>
      </c>
      <c r="G362" s="31">
        <f t="shared" si="134"/>
        <v>489.6</v>
      </c>
      <c r="H362" s="31">
        <f t="shared" si="134"/>
        <v>489.6</v>
      </c>
    </row>
    <row r="363" spans="1:8" ht="47.25">
      <c r="A363" s="39" t="s">
        <v>24</v>
      </c>
      <c r="B363" s="39" t="s">
        <v>86</v>
      </c>
      <c r="C363" s="39">
        <v>1240320370</v>
      </c>
      <c r="D363" s="39" t="s">
        <v>270</v>
      </c>
      <c r="E363" s="46" t="s">
        <v>271</v>
      </c>
      <c r="F363" s="31">
        <v>489.6</v>
      </c>
      <c r="G363" s="31">
        <v>489.6</v>
      </c>
      <c r="H363" s="31">
        <v>489.6</v>
      </c>
    </row>
    <row r="364" spans="1:8" ht="47.25">
      <c r="A364" s="39" t="s">
        <v>24</v>
      </c>
      <c r="B364" s="39" t="s">
        <v>86</v>
      </c>
      <c r="C364" s="39" t="s">
        <v>269</v>
      </c>
      <c r="D364" s="39"/>
      <c r="E364" s="46" t="s">
        <v>268</v>
      </c>
      <c r="F364" s="31">
        <f>F365</f>
        <v>636.5</v>
      </c>
      <c r="G364" s="31">
        <f aca="true" t="shared" si="135" ref="G364:H365">G365</f>
        <v>636.5</v>
      </c>
      <c r="H364" s="31">
        <f t="shared" si="135"/>
        <v>636.5</v>
      </c>
    </row>
    <row r="365" spans="1:8" ht="12.75">
      <c r="A365" s="39" t="s">
        <v>24</v>
      </c>
      <c r="B365" s="39" t="s">
        <v>86</v>
      </c>
      <c r="C365" s="39" t="s">
        <v>269</v>
      </c>
      <c r="D365" s="39" t="s">
        <v>92</v>
      </c>
      <c r="E365" s="46" t="s">
        <v>93</v>
      </c>
      <c r="F365" s="31">
        <f>F366</f>
        <v>636.5</v>
      </c>
      <c r="G365" s="31">
        <f t="shared" si="135"/>
        <v>636.5</v>
      </c>
      <c r="H365" s="31">
        <f t="shared" si="135"/>
        <v>636.5</v>
      </c>
    </row>
    <row r="366" spans="1:8" ht="47.25">
      <c r="A366" s="39" t="s">
        <v>24</v>
      </c>
      <c r="B366" s="39" t="s">
        <v>86</v>
      </c>
      <c r="C366" s="39" t="s">
        <v>269</v>
      </c>
      <c r="D366" s="39" t="s">
        <v>270</v>
      </c>
      <c r="E366" s="46" t="s">
        <v>271</v>
      </c>
      <c r="F366" s="31">
        <v>636.5</v>
      </c>
      <c r="G366" s="31">
        <v>636.5</v>
      </c>
      <c r="H366" s="31">
        <v>636.5</v>
      </c>
    </row>
    <row r="367" spans="1:8" ht="12.75">
      <c r="A367" s="20" t="s">
        <v>56</v>
      </c>
      <c r="B367" s="35" t="s">
        <v>88</v>
      </c>
      <c r="C367" s="35" t="s">
        <v>88</v>
      </c>
      <c r="D367" s="35" t="s">
        <v>88</v>
      </c>
      <c r="E367" s="42" t="s">
        <v>152</v>
      </c>
      <c r="F367" s="44">
        <f>F368+F405+F397</f>
        <v>9416.5</v>
      </c>
      <c r="G367" s="44">
        <f>G368+G405+G397</f>
        <v>8427.599999999999</v>
      </c>
      <c r="H367" s="44">
        <f>H368+H405+H397</f>
        <v>7140.599999999999</v>
      </c>
    </row>
    <row r="368" spans="1:8" ht="12.75">
      <c r="A368" s="39" t="s">
        <v>56</v>
      </c>
      <c r="B368" s="39" t="s">
        <v>76</v>
      </c>
      <c r="C368" s="39" t="s">
        <v>88</v>
      </c>
      <c r="D368" s="39" t="s">
        <v>88</v>
      </c>
      <c r="E368" s="17" t="s">
        <v>25</v>
      </c>
      <c r="F368" s="31">
        <f>F369+F380+F386</f>
        <v>8977.5</v>
      </c>
      <c r="G368" s="31">
        <f aca="true" t="shared" si="136" ref="G368">G369+G380+G386</f>
        <v>8339.599999999999</v>
      </c>
      <c r="H368" s="31">
        <f>H369+H380+H386</f>
        <v>7052.599999999999</v>
      </c>
    </row>
    <row r="369" spans="1:8" ht="32.25" customHeight="1">
      <c r="A369" s="39" t="s">
        <v>56</v>
      </c>
      <c r="B369" s="39" t="s">
        <v>67</v>
      </c>
      <c r="C369" s="39" t="s">
        <v>88</v>
      </c>
      <c r="D369" s="39" t="s">
        <v>88</v>
      </c>
      <c r="E369" s="46" t="s">
        <v>11</v>
      </c>
      <c r="F369" s="31">
        <f>F370</f>
        <v>6813.7</v>
      </c>
      <c r="G369" s="31">
        <f aca="true" t="shared" si="137" ref="G369:H372">G370</f>
        <v>6252.599999999999</v>
      </c>
      <c r="H369" s="31">
        <f t="shared" si="137"/>
        <v>6252.599999999999</v>
      </c>
    </row>
    <row r="370" spans="1:8" ht="12.75">
      <c r="A370" s="39" t="s">
        <v>56</v>
      </c>
      <c r="B370" s="39" t="s">
        <v>67</v>
      </c>
      <c r="C370" s="39">
        <v>9900000000</v>
      </c>
      <c r="D370" s="39"/>
      <c r="E370" s="46" t="s">
        <v>200</v>
      </c>
      <c r="F370" s="31">
        <f>F371</f>
        <v>6813.7</v>
      </c>
      <c r="G370" s="31">
        <f t="shared" si="137"/>
        <v>6252.599999999999</v>
      </c>
      <c r="H370" s="31">
        <f t="shared" si="137"/>
        <v>6252.599999999999</v>
      </c>
    </row>
    <row r="371" spans="1:8" ht="31.5">
      <c r="A371" s="39" t="s">
        <v>56</v>
      </c>
      <c r="B371" s="39" t="s">
        <v>67</v>
      </c>
      <c r="C371" s="39">
        <v>9990000000</v>
      </c>
      <c r="D371" s="39"/>
      <c r="E371" s="46" t="s">
        <v>272</v>
      </c>
      <c r="F371" s="31">
        <f>F372</f>
        <v>6813.7</v>
      </c>
      <c r="G371" s="31">
        <f t="shared" si="137"/>
        <v>6252.599999999999</v>
      </c>
      <c r="H371" s="31">
        <f t="shared" si="137"/>
        <v>6252.599999999999</v>
      </c>
    </row>
    <row r="372" spans="1:8" ht="31.5">
      <c r="A372" s="39" t="s">
        <v>56</v>
      </c>
      <c r="B372" s="39" t="s">
        <v>67</v>
      </c>
      <c r="C372" s="39">
        <v>9990200000</v>
      </c>
      <c r="D372" s="35"/>
      <c r="E372" s="46" t="s">
        <v>215</v>
      </c>
      <c r="F372" s="31">
        <f aca="true" t="shared" si="138" ref="F372">F373</f>
        <v>6813.7</v>
      </c>
      <c r="G372" s="31">
        <f t="shared" si="137"/>
        <v>6252.599999999999</v>
      </c>
      <c r="H372" s="31">
        <f>H373</f>
        <v>6252.599999999999</v>
      </c>
    </row>
    <row r="373" spans="1:8" ht="47.25">
      <c r="A373" s="39" t="s">
        <v>56</v>
      </c>
      <c r="B373" s="39" t="s">
        <v>67</v>
      </c>
      <c r="C373" s="39">
        <v>9990225000</v>
      </c>
      <c r="D373" s="39"/>
      <c r="E373" s="46" t="s">
        <v>216</v>
      </c>
      <c r="F373" s="31">
        <f>F374+F376+F378</f>
        <v>6813.7</v>
      </c>
      <c r="G373" s="31">
        <f aca="true" t="shared" si="139" ref="G373:H373">G374+G376+G378</f>
        <v>6252.599999999999</v>
      </c>
      <c r="H373" s="31">
        <f t="shared" si="139"/>
        <v>6252.599999999999</v>
      </c>
    </row>
    <row r="374" spans="1:8" ht="63">
      <c r="A374" s="39" t="s">
        <v>56</v>
      </c>
      <c r="B374" s="39" t="s">
        <v>67</v>
      </c>
      <c r="C374" s="39">
        <v>9990225000</v>
      </c>
      <c r="D374" s="39" t="s">
        <v>90</v>
      </c>
      <c r="E374" s="46" t="s">
        <v>2</v>
      </c>
      <c r="F374" s="31">
        <f>F375</f>
        <v>6470.5</v>
      </c>
      <c r="G374" s="31">
        <f aca="true" t="shared" si="140" ref="G374:H374">G375</f>
        <v>6252.599999999999</v>
      </c>
      <c r="H374" s="31">
        <f t="shared" si="140"/>
        <v>6252.599999999999</v>
      </c>
    </row>
    <row r="375" spans="1:8" ht="31.15" customHeight="1">
      <c r="A375" s="39" t="s">
        <v>56</v>
      </c>
      <c r="B375" s="39" t="s">
        <v>67</v>
      </c>
      <c r="C375" s="39">
        <v>9990225000</v>
      </c>
      <c r="D375" s="39">
        <v>120</v>
      </c>
      <c r="E375" s="46" t="s">
        <v>193</v>
      </c>
      <c r="F375" s="31">
        <f>6565.2-94.7</f>
        <v>6470.5</v>
      </c>
      <c r="G375" s="31">
        <f>6379.9-127.3</f>
        <v>6252.599999999999</v>
      </c>
      <c r="H375" s="31">
        <f>6379.9-127.3</f>
        <v>6252.599999999999</v>
      </c>
    </row>
    <row r="376" spans="1:8" ht="31.5">
      <c r="A376" s="39" t="s">
        <v>56</v>
      </c>
      <c r="B376" s="39" t="s">
        <v>67</v>
      </c>
      <c r="C376" s="39">
        <v>9990225000</v>
      </c>
      <c r="D376" s="39" t="s">
        <v>91</v>
      </c>
      <c r="E376" s="46" t="s">
        <v>148</v>
      </c>
      <c r="F376" s="31">
        <f>F377</f>
        <v>303.2</v>
      </c>
      <c r="G376" s="31">
        <f aca="true" t="shared" si="141" ref="G376:H376">G377</f>
        <v>0</v>
      </c>
      <c r="H376" s="31">
        <f t="shared" si="141"/>
        <v>0</v>
      </c>
    </row>
    <row r="377" spans="1:8" ht="33.6" customHeight="1">
      <c r="A377" s="39" t="s">
        <v>56</v>
      </c>
      <c r="B377" s="39" t="s">
        <v>67</v>
      </c>
      <c r="C377" s="39">
        <v>9990225000</v>
      </c>
      <c r="D377" s="39">
        <v>240</v>
      </c>
      <c r="E377" s="46" t="s">
        <v>194</v>
      </c>
      <c r="F377" s="31">
        <v>303.2</v>
      </c>
      <c r="G377" s="31">
        <v>0</v>
      </c>
      <c r="H377" s="31">
        <v>0</v>
      </c>
    </row>
    <row r="378" spans="1:8" ht="12.75">
      <c r="A378" s="39" t="s">
        <v>56</v>
      </c>
      <c r="B378" s="39" t="s">
        <v>67</v>
      </c>
      <c r="C378" s="39">
        <v>9990225000</v>
      </c>
      <c r="D378" s="39" t="s">
        <v>92</v>
      </c>
      <c r="E378" s="46" t="s">
        <v>93</v>
      </c>
      <c r="F378" s="31">
        <f>F379</f>
        <v>40</v>
      </c>
      <c r="G378" s="31">
        <f aca="true" t="shared" si="142" ref="G378:H378">G379</f>
        <v>0</v>
      </c>
      <c r="H378" s="31">
        <f t="shared" si="142"/>
        <v>0</v>
      </c>
    </row>
    <row r="379" spans="1:8" ht="12.75">
      <c r="A379" s="39" t="s">
        <v>56</v>
      </c>
      <c r="B379" s="39" t="s">
        <v>67</v>
      </c>
      <c r="C379" s="39">
        <v>9990225000</v>
      </c>
      <c r="D379" s="39">
        <v>850</v>
      </c>
      <c r="E379" s="46" t="s">
        <v>195</v>
      </c>
      <c r="F379" s="31">
        <v>40</v>
      </c>
      <c r="G379" s="31">
        <v>0</v>
      </c>
      <c r="H379" s="31">
        <v>0</v>
      </c>
    </row>
    <row r="380" spans="1:8" ht="12.75">
      <c r="A380" s="39" t="s">
        <v>56</v>
      </c>
      <c r="B380" s="39" t="s">
        <v>68</v>
      </c>
      <c r="C380" s="39"/>
      <c r="D380" s="39"/>
      <c r="E380" s="46" t="s">
        <v>12</v>
      </c>
      <c r="F380" s="31">
        <f>F381</f>
        <v>1000</v>
      </c>
      <c r="G380" s="31">
        <f aca="true" t="shared" si="143" ref="G380:H384">G381</f>
        <v>900</v>
      </c>
      <c r="H380" s="31">
        <f t="shared" si="143"/>
        <v>800</v>
      </c>
    </row>
    <row r="381" spans="1:8" ht="12.75">
      <c r="A381" s="39" t="s">
        <v>56</v>
      </c>
      <c r="B381" s="39" t="s">
        <v>68</v>
      </c>
      <c r="C381" s="39">
        <v>9900000000</v>
      </c>
      <c r="D381" s="39"/>
      <c r="E381" s="46" t="s">
        <v>200</v>
      </c>
      <c r="F381" s="31">
        <f>F382</f>
        <v>1000</v>
      </c>
      <c r="G381" s="31">
        <f t="shared" si="143"/>
        <v>900</v>
      </c>
      <c r="H381" s="31">
        <f t="shared" si="143"/>
        <v>800</v>
      </c>
    </row>
    <row r="382" spans="1:8" ht="12.75">
      <c r="A382" s="39" t="s">
        <v>56</v>
      </c>
      <c r="B382" s="39" t="s">
        <v>68</v>
      </c>
      <c r="C382" s="39">
        <v>9910000000</v>
      </c>
      <c r="D382" s="39"/>
      <c r="E382" s="46" t="s">
        <v>12</v>
      </c>
      <c r="F382" s="31">
        <f>F383</f>
        <v>1000</v>
      </c>
      <c r="G382" s="31">
        <f t="shared" si="143"/>
        <v>900</v>
      </c>
      <c r="H382" s="31">
        <f t="shared" si="143"/>
        <v>800</v>
      </c>
    </row>
    <row r="383" spans="1:8" ht="31.5">
      <c r="A383" s="39" t="s">
        <v>56</v>
      </c>
      <c r="B383" s="39" t="s">
        <v>68</v>
      </c>
      <c r="C383" s="39">
        <v>9910020000</v>
      </c>
      <c r="D383" s="39"/>
      <c r="E383" s="46" t="s">
        <v>290</v>
      </c>
      <c r="F383" s="31">
        <f>F384</f>
        <v>1000</v>
      </c>
      <c r="G383" s="31">
        <f t="shared" si="143"/>
        <v>900</v>
      </c>
      <c r="H383" s="31">
        <f t="shared" si="143"/>
        <v>800</v>
      </c>
    </row>
    <row r="384" spans="1:8" ht="12.75">
      <c r="A384" s="39" t="s">
        <v>56</v>
      </c>
      <c r="B384" s="39" t="s">
        <v>68</v>
      </c>
      <c r="C384" s="39">
        <v>9910020000</v>
      </c>
      <c r="D384" s="43" t="s">
        <v>92</v>
      </c>
      <c r="E384" s="46" t="s">
        <v>93</v>
      </c>
      <c r="F384" s="31">
        <f>F385</f>
        <v>1000</v>
      </c>
      <c r="G384" s="31">
        <f t="shared" si="143"/>
        <v>900</v>
      </c>
      <c r="H384" s="31">
        <f t="shared" si="143"/>
        <v>800</v>
      </c>
    </row>
    <row r="385" spans="1:8" ht="12.75">
      <c r="A385" s="39" t="s">
        <v>56</v>
      </c>
      <c r="B385" s="39" t="s">
        <v>68</v>
      </c>
      <c r="C385" s="39">
        <v>9910020000</v>
      </c>
      <c r="D385" s="4" t="s">
        <v>291</v>
      </c>
      <c r="E385" s="25" t="s">
        <v>292</v>
      </c>
      <c r="F385" s="31">
        <v>1000</v>
      </c>
      <c r="G385" s="31">
        <v>900</v>
      </c>
      <c r="H385" s="31">
        <v>800</v>
      </c>
    </row>
    <row r="386" spans="1:8" ht="12.75">
      <c r="A386" s="39" t="s">
        <v>56</v>
      </c>
      <c r="B386" s="39" t="s">
        <v>82</v>
      </c>
      <c r="C386" s="39"/>
      <c r="D386" s="39"/>
      <c r="E386" s="46" t="s">
        <v>44</v>
      </c>
      <c r="F386" s="31">
        <f>F387</f>
        <v>1163.8</v>
      </c>
      <c r="G386" s="31">
        <f aca="true" t="shared" si="144" ref="G386:H387">G387</f>
        <v>1187</v>
      </c>
      <c r="H386" s="31">
        <f t="shared" si="144"/>
        <v>0</v>
      </c>
    </row>
    <row r="387" spans="1:8" ht="47.25">
      <c r="A387" s="39" t="s">
        <v>56</v>
      </c>
      <c r="B387" s="43" t="s">
        <v>82</v>
      </c>
      <c r="C387" s="43">
        <v>1600000000</v>
      </c>
      <c r="D387" s="43"/>
      <c r="E387" s="46" t="s">
        <v>209</v>
      </c>
      <c r="F387" s="31">
        <f>F388</f>
        <v>1163.8</v>
      </c>
      <c r="G387" s="31">
        <f t="shared" si="144"/>
        <v>1187</v>
      </c>
      <c r="H387" s="31">
        <f t="shared" si="144"/>
        <v>0</v>
      </c>
    </row>
    <row r="388" spans="1:8" ht="47.25">
      <c r="A388" s="39" t="s">
        <v>56</v>
      </c>
      <c r="B388" s="39" t="s">
        <v>82</v>
      </c>
      <c r="C388" s="43">
        <v>1630000000</v>
      </c>
      <c r="D388" s="39"/>
      <c r="E388" s="46" t="s">
        <v>369</v>
      </c>
      <c r="F388" s="31">
        <f>F389+F393</f>
        <v>1163.8</v>
      </c>
      <c r="G388" s="31">
        <f aca="true" t="shared" si="145" ref="G388:H388">G389+G393</f>
        <v>1187</v>
      </c>
      <c r="H388" s="31">
        <f t="shared" si="145"/>
        <v>0</v>
      </c>
    </row>
    <row r="389" spans="1:8" ht="47.25">
      <c r="A389" s="39" t="s">
        <v>56</v>
      </c>
      <c r="B389" s="43" t="s">
        <v>82</v>
      </c>
      <c r="C389" s="39">
        <v>1630100000</v>
      </c>
      <c r="D389" s="39"/>
      <c r="E389" s="46" t="s">
        <v>370</v>
      </c>
      <c r="F389" s="31">
        <f>F390</f>
        <v>1133.8</v>
      </c>
      <c r="G389" s="31">
        <f aca="true" t="shared" si="146" ref="G389:H391">G390</f>
        <v>1187</v>
      </c>
      <c r="H389" s="31">
        <f t="shared" si="146"/>
        <v>0</v>
      </c>
    </row>
    <row r="390" spans="1:8" ht="47.25">
      <c r="A390" s="39" t="s">
        <v>56</v>
      </c>
      <c r="B390" s="39" t="s">
        <v>82</v>
      </c>
      <c r="C390" s="39">
        <v>1630120180</v>
      </c>
      <c r="D390" s="39"/>
      <c r="E390" s="46" t="s">
        <v>371</v>
      </c>
      <c r="F390" s="31">
        <f>F391</f>
        <v>1133.8</v>
      </c>
      <c r="G390" s="31">
        <f t="shared" si="146"/>
        <v>1187</v>
      </c>
      <c r="H390" s="31">
        <f t="shared" si="146"/>
        <v>0</v>
      </c>
    </row>
    <row r="391" spans="1:8" ht="31.5">
      <c r="A391" s="39" t="s">
        <v>56</v>
      </c>
      <c r="B391" s="43" t="s">
        <v>82</v>
      </c>
      <c r="C391" s="39">
        <v>1630120180</v>
      </c>
      <c r="D391" s="39" t="s">
        <v>91</v>
      </c>
      <c r="E391" s="46" t="s">
        <v>148</v>
      </c>
      <c r="F391" s="31">
        <f>F392</f>
        <v>1133.8</v>
      </c>
      <c r="G391" s="31">
        <f t="shared" si="146"/>
        <v>1187</v>
      </c>
      <c r="H391" s="31">
        <f t="shared" si="146"/>
        <v>0</v>
      </c>
    </row>
    <row r="392" spans="1:8" ht="33" customHeight="1">
      <c r="A392" s="39" t="s">
        <v>56</v>
      </c>
      <c r="B392" s="43" t="s">
        <v>82</v>
      </c>
      <c r="C392" s="39">
        <v>1630120180</v>
      </c>
      <c r="D392" s="39">
        <v>240</v>
      </c>
      <c r="E392" s="46" t="s">
        <v>194</v>
      </c>
      <c r="F392" s="31">
        <v>1133.8</v>
      </c>
      <c r="G392" s="31">
        <v>1187</v>
      </c>
      <c r="H392" s="31">
        <v>0</v>
      </c>
    </row>
    <row r="393" spans="1:8" ht="47.25">
      <c r="A393" s="39" t="s">
        <v>56</v>
      </c>
      <c r="B393" s="39" t="s">
        <v>82</v>
      </c>
      <c r="C393" s="39">
        <v>1630200000</v>
      </c>
      <c r="D393" s="39"/>
      <c r="E393" s="46" t="s">
        <v>372</v>
      </c>
      <c r="F393" s="31">
        <f>F394</f>
        <v>30</v>
      </c>
      <c r="G393" s="31">
        <f aca="true" t="shared" si="147" ref="G393:H395">G394</f>
        <v>0</v>
      </c>
      <c r="H393" s="31">
        <f t="shared" si="147"/>
        <v>0</v>
      </c>
    </row>
    <row r="394" spans="1:8" ht="22.15" customHeight="1">
      <c r="A394" s="39" t="s">
        <v>56</v>
      </c>
      <c r="B394" s="43" t="s">
        <v>82</v>
      </c>
      <c r="C394" s="39">
        <v>1630220530</v>
      </c>
      <c r="D394" s="39"/>
      <c r="E394" s="46" t="s">
        <v>373</v>
      </c>
      <c r="F394" s="31">
        <f>F395</f>
        <v>30</v>
      </c>
      <c r="G394" s="31">
        <f t="shared" si="147"/>
        <v>0</v>
      </c>
      <c r="H394" s="31">
        <f t="shared" si="147"/>
        <v>0</v>
      </c>
    </row>
    <row r="395" spans="1:8" ht="31.5">
      <c r="A395" s="39" t="s">
        <v>56</v>
      </c>
      <c r="B395" s="43" t="s">
        <v>82</v>
      </c>
      <c r="C395" s="39">
        <v>1630220530</v>
      </c>
      <c r="D395" s="39" t="s">
        <v>91</v>
      </c>
      <c r="E395" s="46" t="s">
        <v>148</v>
      </c>
      <c r="F395" s="31">
        <f>F396</f>
        <v>30</v>
      </c>
      <c r="G395" s="31">
        <f t="shared" si="147"/>
        <v>0</v>
      </c>
      <c r="H395" s="31">
        <f t="shared" si="147"/>
        <v>0</v>
      </c>
    </row>
    <row r="396" spans="1:8" ht="34.15" customHeight="1">
      <c r="A396" s="39" t="s">
        <v>56</v>
      </c>
      <c r="B396" s="39" t="s">
        <v>82</v>
      </c>
      <c r="C396" s="39">
        <v>1630220530</v>
      </c>
      <c r="D396" s="39">
        <v>240</v>
      </c>
      <c r="E396" s="46" t="s">
        <v>194</v>
      </c>
      <c r="F396" s="31">
        <v>30</v>
      </c>
      <c r="G396" s="31">
        <v>0</v>
      </c>
      <c r="H396" s="31">
        <v>0</v>
      </c>
    </row>
    <row r="397" spans="1:8" ht="12.75">
      <c r="A397" s="39" t="s">
        <v>56</v>
      </c>
      <c r="B397" s="39" t="s">
        <v>58</v>
      </c>
      <c r="C397" s="39" t="s">
        <v>88</v>
      </c>
      <c r="D397" s="39" t="s">
        <v>88</v>
      </c>
      <c r="E397" s="46" t="s">
        <v>50</v>
      </c>
      <c r="F397" s="31">
        <f aca="true" t="shared" si="148" ref="F397:H403">F398</f>
        <v>88</v>
      </c>
      <c r="G397" s="31">
        <f t="shared" si="148"/>
        <v>88</v>
      </c>
      <c r="H397" s="31">
        <f t="shared" si="148"/>
        <v>88</v>
      </c>
    </row>
    <row r="398" spans="1:8" ht="30" customHeight="1">
      <c r="A398" s="39" t="s">
        <v>56</v>
      </c>
      <c r="B398" s="32" t="s">
        <v>356</v>
      </c>
      <c r="C398" s="39"/>
      <c r="D398" s="39"/>
      <c r="E398" s="47" t="s">
        <v>360</v>
      </c>
      <c r="F398" s="31">
        <f t="shared" si="148"/>
        <v>88</v>
      </c>
      <c r="G398" s="31">
        <f t="shared" si="148"/>
        <v>88</v>
      </c>
      <c r="H398" s="31">
        <f t="shared" si="148"/>
        <v>88</v>
      </c>
    </row>
    <row r="399" spans="1:8" ht="47.25">
      <c r="A399" s="39" t="s">
        <v>56</v>
      </c>
      <c r="B399" s="32" t="s">
        <v>356</v>
      </c>
      <c r="C399" s="43">
        <v>1600000000</v>
      </c>
      <c r="D399" s="43"/>
      <c r="E399" s="46" t="s">
        <v>209</v>
      </c>
      <c r="F399" s="31">
        <f t="shared" si="148"/>
        <v>88</v>
      </c>
      <c r="G399" s="31">
        <f t="shared" si="148"/>
        <v>88</v>
      </c>
      <c r="H399" s="31">
        <f t="shared" si="148"/>
        <v>88</v>
      </c>
    </row>
    <row r="400" spans="1:8" ht="47.25">
      <c r="A400" s="39" t="s">
        <v>56</v>
      </c>
      <c r="B400" s="32" t="s">
        <v>356</v>
      </c>
      <c r="C400" s="43">
        <v>1640000000</v>
      </c>
      <c r="D400" s="2"/>
      <c r="E400" s="25" t="s">
        <v>362</v>
      </c>
      <c r="F400" s="31">
        <f t="shared" si="148"/>
        <v>88</v>
      </c>
      <c r="G400" s="31">
        <f t="shared" si="148"/>
        <v>88</v>
      </c>
      <c r="H400" s="31">
        <f t="shared" si="148"/>
        <v>88</v>
      </c>
    </row>
    <row r="401" spans="1:8" ht="31.5">
      <c r="A401" s="39" t="s">
        <v>56</v>
      </c>
      <c r="B401" s="32" t="s">
        <v>356</v>
      </c>
      <c r="C401" s="43">
        <v>1640100000</v>
      </c>
      <c r="D401" s="39"/>
      <c r="E401" s="46" t="s">
        <v>364</v>
      </c>
      <c r="F401" s="31">
        <f t="shared" si="148"/>
        <v>88</v>
      </c>
      <c r="G401" s="31">
        <f t="shared" si="148"/>
        <v>88</v>
      </c>
      <c r="H401" s="31">
        <f t="shared" si="148"/>
        <v>88</v>
      </c>
    </row>
    <row r="402" spans="1:8" ht="12.75">
      <c r="A402" s="39" t="s">
        <v>56</v>
      </c>
      <c r="B402" s="32" t="s">
        <v>356</v>
      </c>
      <c r="C402" s="43">
        <v>1640120510</v>
      </c>
      <c r="D402" s="39"/>
      <c r="E402" s="46" t="s">
        <v>366</v>
      </c>
      <c r="F402" s="31">
        <f t="shared" si="148"/>
        <v>88</v>
      </c>
      <c r="G402" s="31">
        <f t="shared" si="148"/>
        <v>88</v>
      </c>
      <c r="H402" s="31">
        <f t="shared" si="148"/>
        <v>88</v>
      </c>
    </row>
    <row r="403" spans="1:8" ht="31.5">
      <c r="A403" s="39" t="s">
        <v>56</v>
      </c>
      <c r="B403" s="32" t="s">
        <v>356</v>
      </c>
      <c r="C403" s="43">
        <v>1640120510</v>
      </c>
      <c r="D403" s="43" t="s">
        <v>91</v>
      </c>
      <c r="E403" s="46" t="s">
        <v>148</v>
      </c>
      <c r="F403" s="31">
        <f t="shared" si="148"/>
        <v>88</v>
      </c>
      <c r="G403" s="31">
        <f t="shared" si="148"/>
        <v>88</v>
      </c>
      <c r="H403" s="31">
        <f t="shared" si="148"/>
        <v>88</v>
      </c>
    </row>
    <row r="404" spans="1:8" ht="33.6" customHeight="1">
      <c r="A404" s="39" t="s">
        <v>56</v>
      </c>
      <c r="B404" s="32" t="s">
        <v>356</v>
      </c>
      <c r="C404" s="43">
        <v>1640120510</v>
      </c>
      <c r="D404" s="39">
        <v>240</v>
      </c>
      <c r="E404" s="46" t="s">
        <v>194</v>
      </c>
      <c r="F404" s="31">
        <v>88</v>
      </c>
      <c r="G404" s="31">
        <v>88</v>
      </c>
      <c r="H404" s="31">
        <v>88</v>
      </c>
    </row>
    <row r="405" spans="1:8" ht="12.75">
      <c r="A405" s="39" t="s">
        <v>56</v>
      </c>
      <c r="B405" s="39" t="s">
        <v>143</v>
      </c>
      <c r="C405" s="39" t="s">
        <v>88</v>
      </c>
      <c r="D405" s="39" t="s">
        <v>88</v>
      </c>
      <c r="E405" s="46" t="s">
        <v>182</v>
      </c>
      <c r="F405" s="31">
        <f aca="true" t="shared" si="149" ref="F405:H410">F406</f>
        <v>351</v>
      </c>
      <c r="G405" s="31">
        <f t="shared" si="149"/>
        <v>0</v>
      </c>
      <c r="H405" s="31">
        <f t="shared" si="149"/>
        <v>0</v>
      </c>
    </row>
    <row r="406" spans="1:8" ht="15.75" customHeight="1">
      <c r="A406" s="39" t="s">
        <v>56</v>
      </c>
      <c r="B406" s="39" t="s">
        <v>144</v>
      </c>
      <c r="C406" s="39" t="s">
        <v>88</v>
      </c>
      <c r="D406" s="39" t="s">
        <v>88</v>
      </c>
      <c r="E406" s="46" t="s">
        <v>145</v>
      </c>
      <c r="F406" s="31">
        <f t="shared" si="149"/>
        <v>351</v>
      </c>
      <c r="G406" s="31">
        <f t="shared" si="149"/>
        <v>0</v>
      </c>
      <c r="H406" s="31">
        <f t="shared" si="149"/>
        <v>0</v>
      </c>
    </row>
    <row r="407" spans="1:8" ht="12.75">
      <c r="A407" s="39" t="s">
        <v>56</v>
      </c>
      <c r="B407" s="39" t="s">
        <v>144</v>
      </c>
      <c r="C407" s="39">
        <v>9900000000</v>
      </c>
      <c r="D407" s="39"/>
      <c r="E407" s="46" t="s">
        <v>200</v>
      </c>
      <c r="F407" s="31">
        <f t="shared" si="149"/>
        <v>351</v>
      </c>
      <c r="G407" s="31">
        <f t="shared" si="149"/>
        <v>0</v>
      </c>
      <c r="H407" s="31">
        <f t="shared" si="149"/>
        <v>0</v>
      </c>
    </row>
    <row r="408" spans="1:8" ht="31.5">
      <c r="A408" s="39" t="s">
        <v>56</v>
      </c>
      <c r="B408" s="39" t="s">
        <v>144</v>
      </c>
      <c r="C408" s="39">
        <v>9930000000</v>
      </c>
      <c r="D408" s="39"/>
      <c r="E408" s="46" t="s">
        <v>285</v>
      </c>
      <c r="F408" s="31">
        <f t="shared" si="149"/>
        <v>351</v>
      </c>
      <c r="G408" s="31">
        <f t="shared" si="149"/>
        <v>0</v>
      </c>
      <c r="H408" s="31">
        <f t="shared" si="149"/>
        <v>0</v>
      </c>
    </row>
    <row r="409" spans="1:8" ht="12.75">
      <c r="A409" s="39" t="s">
        <v>56</v>
      </c>
      <c r="B409" s="39" t="s">
        <v>144</v>
      </c>
      <c r="C409" s="39">
        <v>9930020500</v>
      </c>
      <c r="D409" s="39"/>
      <c r="E409" s="46" t="s">
        <v>153</v>
      </c>
      <c r="F409" s="31">
        <f t="shared" si="149"/>
        <v>351</v>
      </c>
      <c r="G409" s="31">
        <f t="shared" si="149"/>
        <v>0</v>
      </c>
      <c r="H409" s="31">
        <f t="shared" si="149"/>
        <v>0</v>
      </c>
    </row>
    <row r="410" spans="1:8" ht="12.75">
      <c r="A410" s="39" t="s">
        <v>56</v>
      </c>
      <c r="B410" s="39" t="s">
        <v>144</v>
      </c>
      <c r="C410" s="39">
        <v>9930020500</v>
      </c>
      <c r="D410" s="39" t="s">
        <v>154</v>
      </c>
      <c r="E410" s="46" t="s">
        <v>155</v>
      </c>
      <c r="F410" s="31">
        <f>F411</f>
        <v>351</v>
      </c>
      <c r="G410" s="31">
        <f t="shared" si="149"/>
        <v>0</v>
      </c>
      <c r="H410" s="31">
        <f t="shared" si="149"/>
        <v>0</v>
      </c>
    </row>
    <row r="411" spans="1:8" ht="12.75">
      <c r="A411" s="39" t="s">
        <v>56</v>
      </c>
      <c r="B411" s="39" t="s">
        <v>144</v>
      </c>
      <c r="C411" s="39">
        <v>9930020500</v>
      </c>
      <c r="D411" s="2" t="s">
        <v>293</v>
      </c>
      <c r="E411" s="25" t="s">
        <v>153</v>
      </c>
      <c r="F411" s="31">
        <v>351</v>
      </c>
      <c r="G411" s="31">
        <v>0</v>
      </c>
      <c r="H411" s="31">
        <v>0</v>
      </c>
    </row>
    <row r="412" spans="1:8" ht="31.5">
      <c r="A412" s="20" t="s">
        <v>54</v>
      </c>
      <c r="B412" s="35" t="s">
        <v>88</v>
      </c>
      <c r="C412" s="35" t="s">
        <v>88</v>
      </c>
      <c r="D412" s="35" t="s">
        <v>88</v>
      </c>
      <c r="E412" s="42" t="s">
        <v>156</v>
      </c>
      <c r="F412" s="44">
        <f>F413+F432+F440+F448</f>
        <v>19179.7</v>
      </c>
      <c r="G412" s="44">
        <f aca="true" t="shared" si="150" ref="G412:H412">G413+G432+G440+G448</f>
        <v>13510.5</v>
      </c>
      <c r="H412" s="44">
        <f t="shared" si="150"/>
        <v>14510.8</v>
      </c>
    </row>
    <row r="413" spans="1:8" ht="12.75">
      <c r="A413" s="43" t="s">
        <v>54</v>
      </c>
      <c r="B413" s="43" t="s">
        <v>76</v>
      </c>
      <c r="C413" s="43" t="s">
        <v>88</v>
      </c>
      <c r="D413" s="43" t="s">
        <v>88</v>
      </c>
      <c r="E413" s="17" t="s">
        <v>25</v>
      </c>
      <c r="F413" s="31">
        <f>F414</f>
        <v>6243.5</v>
      </c>
      <c r="G413" s="31">
        <f aca="true" t="shared" si="151" ref="G413:H413">G414</f>
        <v>3575</v>
      </c>
      <c r="H413" s="31">
        <f t="shared" si="151"/>
        <v>3575</v>
      </c>
    </row>
    <row r="414" spans="1:8" ht="12.75">
      <c r="A414" s="43" t="s">
        <v>54</v>
      </c>
      <c r="B414" s="43" t="s">
        <v>82</v>
      </c>
      <c r="C414" s="43" t="s">
        <v>88</v>
      </c>
      <c r="D414" s="43" t="s">
        <v>88</v>
      </c>
      <c r="E414" s="46" t="s">
        <v>44</v>
      </c>
      <c r="F414" s="31">
        <f>F415+F424</f>
        <v>6243.5</v>
      </c>
      <c r="G414" s="31">
        <f aca="true" t="shared" si="152" ref="G414:H414">G415+G424</f>
        <v>3575</v>
      </c>
      <c r="H414" s="31">
        <f t="shared" si="152"/>
        <v>3575</v>
      </c>
    </row>
    <row r="415" spans="1:8" ht="47.25">
      <c r="A415" s="43" t="s">
        <v>54</v>
      </c>
      <c r="B415" s="43" t="s">
        <v>82</v>
      </c>
      <c r="C415" s="43">
        <v>1600000000</v>
      </c>
      <c r="D415" s="43"/>
      <c r="E415" s="46" t="s">
        <v>209</v>
      </c>
      <c r="F415" s="31">
        <f>F416</f>
        <v>2330.2</v>
      </c>
      <c r="G415" s="31">
        <f aca="true" t="shared" si="153" ref="G415:H416">G416</f>
        <v>208</v>
      </c>
      <c r="H415" s="31">
        <f t="shared" si="153"/>
        <v>208</v>
      </c>
    </row>
    <row r="416" spans="1:8" ht="31.5">
      <c r="A416" s="43" t="s">
        <v>54</v>
      </c>
      <c r="B416" s="43" t="s">
        <v>82</v>
      </c>
      <c r="C416" s="43">
        <v>1620000000</v>
      </c>
      <c r="D416" s="43"/>
      <c r="E416" s="46" t="s">
        <v>202</v>
      </c>
      <c r="F416" s="31">
        <f>F417</f>
        <v>2330.2</v>
      </c>
      <c r="G416" s="31">
        <f t="shared" si="153"/>
        <v>208</v>
      </c>
      <c r="H416" s="31">
        <f t="shared" si="153"/>
        <v>208</v>
      </c>
    </row>
    <row r="417" spans="1:8" ht="12.75">
      <c r="A417" s="43" t="s">
        <v>54</v>
      </c>
      <c r="B417" s="43" t="s">
        <v>82</v>
      </c>
      <c r="C417" s="43">
        <v>1620100000</v>
      </c>
      <c r="D417" s="43"/>
      <c r="E417" s="46" t="s">
        <v>203</v>
      </c>
      <c r="F417" s="31">
        <f>F418+F421</f>
        <v>2330.2</v>
      </c>
      <c r="G417" s="31">
        <f aca="true" t="shared" si="154" ref="G417:H417">G418+G421</f>
        <v>208</v>
      </c>
      <c r="H417" s="31">
        <f t="shared" si="154"/>
        <v>208</v>
      </c>
    </row>
    <row r="418" spans="1:8" ht="12.75">
      <c r="A418" s="43" t="s">
        <v>54</v>
      </c>
      <c r="B418" s="43" t="s">
        <v>82</v>
      </c>
      <c r="C418" s="43">
        <v>1620120210</v>
      </c>
      <c r="D418" s="28"/>
      <c r="E418" s="46" t="s">
        <v>204</v>
      </c>
      <c r="F418" s="31">
        <f>F419</f>
        <v>2122.2</v>
      </c>
      <c r="G418" s="31">
        <f aca="true" t="shared" si="155" ref="G418:H419">G419</f>
        <v>0</v>
      </c>
      <c r="H418" s="31">
        <f t="shared" si="155"/>
        <v>0</v>
      </c>
    </row>
    <row r="419" spans="1:8" ht="31.5">
      <c r="A419" s="43" t="s">
        <v>54</v>
      </c>
      <c r="B419" s="43" t="s">
        <v>82</v>
      </c>
      <c r="C419" s="43">
        <v>1620120210</v>
      </c>
      <c r="D419" s="43" t="s">
        <v>91</v>
      </c>
      <c r="E419" s="46" t="s">
        <v>148</v>
      </c>
      <c r="F419" s="31">
        <f>F420</f>
        <v>2122.2</v>
      </c>
      <c r="G419" s="31">
        <f t="shared" si="155"/>
        <v>0</v>
      </c>
      <c r="H419" s="31">
        <f t="shared" si="155"/>
        <v>0</v>
      </c>
    </row>
    <row r="420" spans="1:8" ht="34.9" customHeight="1">
      <c r="A420" s="43" t="s">
        <v>54</v>
      </c>
      <c r="B420" s="43" t="s">
        <v>82</v>
      </c>
      <c r="C420" s="43">
        <v>1620120210</v>
      </c>
      <c r="D420" s="39">
        <v>240</v>
      </c>
      <c r="E420" s="46" t="s">
        <v>194</v>
      </c>
      <c r="F420" s="31">
        <v>2122.2</v>
      </c>
      <c r="G420" s="31">
        <v>0</v>
      </c>
      <c r="H420" s="31">
        <v>0</v>
      </c>
    </row>
    <row r="421" spans="1:8" ht="31.5">
      <c r="A421" s="43" t="s">
        <v>54</v>
      </c>
      <c r="B421" s="43" t="s">
        <v>82</v>
      </c>
      <c r="C421" s="43">
        <v>1620120220</v>
      </c>
      <c r="D421" s="39"/>
      <c r="E421" s="46" t="s">
        <v>201</v>
      </c>
      <c r="F421" s="31">
        <f>F422</f>
        <v>208</v>
      </c>
      <c r="G421" s="31">
        <f aca="true" t="shared" si="156" ref="G421:H422">G422</f>
        <v>208</v>
      </c>
      <c r="H421" s="31">
        <f t="shared" si="156"/>
        <v>208</v>
      </c>
    </row>
    <row r="422" spans="1:8" ht="31.5">
      <c r="A422" s="43" t="s">
        <v>54</v>
      </c>
      <c r="B422" s="43" t="s">
        <v>82</v>
      </c>
      <c r="C422" s="43">
        <v>1620120220</v>
      </c>
      <c r="D422" s="43" t="s">
        <v>91</v>
      </c>
      <c r="E422" s="46" t="s">
        <v>148</v>
      </c>
      <c r="F422" s="31">
        <f>F423</f>
        <v>208</v>
      </c>
      <c r="G422" s="31">
        <f t="shared" si="156"/>
        <v>208</v>
      </c>
      <c r="H422" s="31">
        <f t="shared" si="156"/>
        <v>208</v>
      </c>
    </row>
    <row r="423" spans="1:8" ht="32.45" customHeight="1">
      <c r="A423" s="43" t="s">
        <v>54</v>
      </c>
      <c r="B423" s="43" t="s">
        <v>82</v>
      </c>
      <c r="C423" s="43">
        <v>1620120220</v>
      </c>
      <c r="D423" s="39">
        <v>240</v>
      </c>
      <c r="E423" s="46" t="s">
        <v>194</v>
      </c>
      <c r="F423" s="31">
        <v>208</v>
      </c>
      <c r="G423" s="31">
        <v>208</v>
      </c>
      <c r="H423" s="31">
        <v>208</v>
      </c>
    </row>
    <row r="424" spans="1:8" ht="12.75">
      <c r="A424" s="43" t="s">
        <v>54</v>
      </c>
      <c r="B424" s="43" t="s">
        <v>82</v>
      </c>
      <c r="C424" s="43" t="s">
        <v>205</v>
      </c>
      <c r="D424" s="43" t="s">
        <v>88</v>
      </c>
      <c r="E424" s="46" t="s">
        <v>200</v>
      </c>
      <c r="F424" s="31">
        <f>F425</f>
        <v>3913.3</v>
      </c>
      <c r="G424" s="31">
        <f aca="true" t="shared" si="157" ref="G424:H426">G425</f>
        <v>3367</v>
      </c>
      <c r="H424" s="31">
        <f t="shared" si="157"/>
        <v>3367</v>
      </c>
    </row>
    <row r="425" spans="1:8" ht="31.5">
      <c r="A425" s="43" t="s">
        <v>54</v>
      </c>
      <c r="B425" s="43" t="s">
        <v>82</v>
      </c>
      <c r="C425" s="39">
        <v>9990000000</v>
      </c>
      <c r="D425" s="39"/>
      <c r="E425" s="46" t="s">
        <v>272</v>
      </c>
      <c r="F425" s="31">
        <f>F426</f>
        <v>3913.3</v>
      </c>
      <c r="G425" s="31">
        <f t="shared" si="157"/>
        <v>3367</v>
      </c>
      <c r="H425" s="31">
        <f t="shared" si="157"/>
        <v>3367</v>
      </c>
    </row>
    <row r="426" spans="1:8" ht="31.5">
      <c r="A426" s="43" t="s">
        <v>54</v>
      </c>
      <c r="B426" s="43" t="s">
        <v>82</v>
      </c>
      <c r="C426" s="39">
        <v>9990200000</v>
      </c>
      <c r="D426" s="35"/>
      <c r="E426" s="46" t="s">
        <v>215</v>
      </c>
      <c r="F426" s="31">
        <f>F427</f>
        <v>3913.3</v>
      </c>
      <c r="G426" s="31">
        <f t="shared" si="157"/>
        <v>3367</v>
      </c>
      <c r="H426" s="31">
        <f t="shared" si="157"/>
        <v>3367</v>
      </c>
    </row>
    <row r="427" spans="1:8" ht="47.25">
      <c r="A427" s="43" t="s">
        <v>54</v>
      </c>
      <c r="B427" s="43" t="s">
        <v>82</v>
      </c>
      <c r="C427" s="39">
        <v>9990225000</v>
      </c>
      <c r="D427" s="39"/>
      <c r="E427" s="46" t="s">
        <v>216</v>
      </c>
      <c r="F427" s="31">
        <f>F428+F430</f>
        <v>3913.3</v>
      </c>
      <c r="G427" s="31">
        <f aca="true" t="shared" si="158" ref="G427:H427">G428+G430</f>
        <v>3367</v>
      </c>
      <c r="H427" s="31">
        <f t="shared" si="158"/>
        <v>3367</v>
      </c>
    </row>
    <row r="428" spans="1:8" ht="63">
      <c r="A428" s="43" t="s">
        <v>54</v>
      </c>
      <c r="B428" s="43" t="s">
        <v>82</v>
      </c>
      <c r="C428" s="39">
        <v>9990225000</v>
      </c>
      <c r="D428" s="43" t="s">
        <v>90</v>
      </c>
      <c r="E428" s="46" t="s">
        <v>2</v>
      </c>
      <c r="F428" s="31">
        <f>F429</f>
        <v>3855.3</v>
      </c>
      <c r="G428" s="31">
        <f aca="true" t="shared" si="159" ref="G428:H428">G429</f>
        <v>3367</v>
      </c>
      <c r="H428" s="31">
        <f t="shared" si="159"/>
        <v>3367</v>
      </c>
    </row>
    <row r="429" spans="1:8" ht="34.9" customHeight="1">
      <c r="A429" s="43" t="s">
        <v>54</v>
      </c>
      <c r="B429" s="43" t="s">
        <v>82</v>
      </c>
      <c r="C429" s="39">
        <v>9990225000</v>
      </c>
      <c r="D429" s="39">
        <v>120</v>
      </c>
      <c r="E429" s="46" t="s">
        <v>193</v>
      </c>
      <c r="F429" s="31">
        <f>1350.2+2505.1</f>
        <v>3855.3</v>
      </c>
      <c r="G429" s="31">
        <v>3367</v>
      </c>
      <c r="H429" s="31">
        <v>3367</v>
      </c>
    </row>
    <row r="430" spans="1:8" ht="31.5">
      <c r="A430" s="43" t="s">
        <v>54</v>
      </c>
      <c r="B430" s="43" t="s">
        <v>82</v>
      </c>
      <c r="C430" s="39">
        <v>9990225000</v>
      </c>
      <c r="D430" s="43" t="s">
        <v>91</v>
      </c>
      <c r="E430" s="46" t="s">
        <v>148</v>
      </c>
      <c r="F430" s="31">
        <f>F431</f>
        <v>58</v>
      </c>
      <c r="G430" s="31">
        <f aca="true" t="shared" si="160" ref="G430:H430">G431</f>
        <v>0</v>
      </c>
      <c r="H430" s="31">
        <f t="shared" si="160"/>
        <v>0</v>
      </c>
    </row>
    <row r="431" spans="1:8" ht="31.15" customHeight="1">
      <c r="A431" s="43" t="s">
        <v>54</v>
      </c>
      <c r="B431" s="43" t="s">
        <v>82</v>
      </c>
      <c r="C431" s="39">
        <v>9990225000</v>
      </c>
      <c r="D431" s="39">
        <v>240</v>
      </c>
      <c r="E431" s="46" t="s">
        <v>194</v>
      </c>
      <c r="F431" s="31">
        <v>58</v>
      </c>
      <c r="G431" s="31">
        <v>0</v>
      </c>
      <c r="H431" s="31">
        <v>0</v>
      </c>
    </row>
    <row r="432" spans="1:8" ht="12.75">
      <c r="A432" s="43" t="s">
        <v>54</v>
      </c>
      <c r="B432" s="43" t="s">
        <v>78</v>
      </c>
      <c r="C432" s="43" t="s">
        <v>88</v>
      </c>
      <c r="D432" s="43" t="s">
        <v>88</v>
      </c>
      <c r="E432" s="46" t="s">
        <v>46</v>
      </c>
      <c r="F432" s="31">
        <f aca="true" t="shared" si="161" ref="F432:H438">F433</f>
        <v>500</v>
      </c>
      <c r="G432" s="31">
        <f t="shared" si="161"/>
        <v>500</v>
      </c>
      <c r="H432" s="31">
        <f t="shared" si="161"/>
        <v>500</v>
      </c>
    </row>
    <row r="433" spans="1:8" ht="12.75">
      <c r="A433" s="43" t="s">
        <v>54</v>
      </c>
      <c r="B433" s="43" t="s">
        <v>70</v>
      </c>
      <c r="C433" s="43" t="s">
        <v>88</v>
      </c>
      <c r="D433" s="43" t="s">
        <v>88</v>
      </c>
      <c r="E433" s="46" t="s">
        <v>47</v>
      </c>
      <c r="F433" s="31">
        <f t="shared" si="161"/>
        <v>500</v>
      </c>
      <c r="G433" s="31">
        <f t="shared" si="161"/>
        <v>500</v>
      </c>
      <c r="H433" s="31">
        <f t="shared" si="161"/>
        <v>500</v>
      </c>
    </row>
    <row r="434" spans="1:8" ht="47.25">
      <c r="A434" s="43" t="s">
        <v>54</v>
      </c>
      <c r="B434" s="43" t="s">
        <v>70</v>
      </c>
      <c r="C434" s="43">
        <v>1600000000</v>
      </c>
      <c r="D434" s="43"/>
      <c r="E434" s="46" t="s">
        <v>209</v>
      </c>
      <c r="F434" s="31">
        <f t="shared" si="161"/>
        <v>500</v>
      </c>
      <c r="G434" s="31">
        <f t="shared" si="161"/>
        <v>500</v>
      </c>
      <c r="H434" s="31">
        <f t="shared" si="161"/>
        <v>500</v>
      </c>
    </row>
    <row r="435" spans="1:8" ht="31.5">
      <c r="A435" s="43" t="s">
        <v>54</v>
      </c>
      <c r="B435" s="43" t="s">
        <v>70</v>
      </c>
      <c r="C435" s="43">
        <v>1620000000</v>
      </c>
      <c r="D435" s="43"/>
      <c r="E435" s="46" t="s">
        <v>202</v>
      </c>
      <c r="F435" s="31">
        <f t="shared" si="161"/>
        <v>500</v>
      </c>
      <c r="G435" s="31">
        <f t="shared" si="161"/>
        <v>500</v>
      </c>
      <c r="H435" s="31">
        <f t="shared" si="161"/>
        <v>500</v>
      </c>
    </row>
    <row r="436" spans="1:8" ht="12.75">
      <c r="A436" s="43" t="s">
        <v>54</v>
      </c>
      <c r="B436" s="43" t="s">
        <v>70</v>
      </c>
      <c r="C436" s="43">
        <v>1620100000</v>
      </c>
      <c r="D436" s="43"/>
      <c r="E436" s="46" t="s">
        <v>203</v>
      </c>
      <c r="F436" s="31">
        <f t="shared" si="161"/>
        <v>500</v>
      </c>
      <c r="G436" s="31">
        <f t="shared" si="161"/>
        <v>500</v>
      </c>
      <c r="H436" s="31">
        <f t="shared" si="161"/>
        <v>500</v>
      </c>
    </row>
    <row r="437" spans="1:8" ht="31.5">
      <c r="A437" s="43" t="s">
        <v>54</v>
      </c>
      <c r="B437" s="43" t="s">
        <v>70</v>
      </c>
      <c r="C437" s="43">
        <v>1620120240</v>
      </c>
      <c r="D437" s="43"/>
      <c r="E437" s="46" t="s">
        <v>206</v>
      </c>
      <c r="F437" s="31">
        <f t="shared" si="161"/>
        <v>500</v>
      </c>
      <c r="G437" s="31">
        <f t="shared" si="161"/>
        <v>500</v>
      </c>
      <c r="H437" s="31">
        <f t="shared" si="161"/>
        <v>500</v>
      </c>
    </row>
    <row r="438" spans="1:8" ht="31.5">
      <c r="A438" s="43" t="s">
        <v>54</v>
      </c>
      <c r="B438" s="43" t="s">
        <v>70</v>
      </c>
      <c r="C438" s="43">
        <v>1620120240</v>
      </c>
      <c r="D438" s="43" t="s">
        <v>91</v>
      </c>
      <c r="E438" s="46" t="s">
        <v>148</v>
      </c>
      <c r="F438" s="31">
        <f t="shared" si="161"/>
        <v>500</v>
      </c>
      <c r="G438" s="31">
        <f t="shared" si="161"/>
        <v>500</v>
      </c>
      <c r="H438" s="31">
        <f t="shared" si="161"/>
        <v>500</v>
      </c>
    </row>
    <row r="439" spans="1:8" ht="34.15" customHeight="1">
      <c r="A439" s="43" t="s">
        <v>54</v>
      </c>
      <c r="B439" s="43" t="s">
        <v>70</v>
      </c>
      <c r="C439" s="43">
        <v>1620120240</v>
      </c>
      <c r="D439" s="39">
        <v>240</v>
      </c>
      <c r="E439" s="46" t="s">
        <v>194</v>
      </c>
      <c r="F439" s="31">
        <v>500</v>
      </c>
      <c r="G439" s="31">
        <v>500</v>
      </c>
      <c r="H439" s="31">
        <v>500</v>
      </c>
    </row>
    <row r="440" spans="1:8" ht="12.75">
      <c r="A440" s="43" t="s">
        <v>54</v>
      </c>
      <c r="B440" s="43" t="s">
        <v>79</v>
      </c>
      <c r="C440" s="43" t="s">
        <v>88</v>
      </c>
      <c r="D440" s="43" t="s">
        <v>88</v>
      </c>
      <c r="E440" s="46" t="s">
        <v>48</v>
      </c>
      <c r="F440" s="31">
        <f aca="true" t="shared" si="162" ref="F440:H446">F441</f>
        <v>1433.7</v>
      </c>
      <c r="G440" s="31">
        <f t="shared" si="162"/>
        <v>1433.7</v>
      </c>
      <c r="H440" s="31">
        <f t="shared" si="162"/>
        <v>1433.7</v>
      </c>
    </row>
    <row r="441" spans="1:8" ht="12.75">
      <c r="A441" s="43" t="s">
        <v>54</v>
      </c>
      <c r="B441" s="43" t="s">
        <v>7</v>
      </c>
      <c r="C441" s="43" t="s">
        <v>88</v>
      </c>
      <c r="D441" s="43" t="s">
        <v>88</v>
      </c>
      <c r="E441" s="46" t="s">
        <v>8</v>
      </c>
      <c r="F441" s="31">
        <f t="shared" si="162"/>
        <v>1433.7</v>
      </c>
      <c r="G441" s="31">
        <f t="shared" si="162"/>
        <v>1433.7</v>
      </c>
      <c r="H441" s="31">
        <f t="shared" si="162"/>
        <v>1433.7</v>
      </c>
    </row>
    <row r="442" spans="1:8" ht="47.25">
      <c r="A442" s="43" t="s">
        <v>54</v>
      </c>
      <c r="B442" s="43" t="s">
        <v>7</v>
      </c>
      <c r="C442" s="43">
        <v>1600000000</v>
      </c>
      <c r="D442" s="43"/>
      <c r="E442" s="46" t="s">
        <v>209</v>
      </c>
      <c r="F442" s="31">
        <f t="shared" si="162"/>
        <v>1433.7</v>
      </c>
      <c r="G442" s="31">
        <f t="shared" si="162"/>
        <v>1433.7</v>
      </c>
      <c r="H442" s="31">
        <f t="shared" si="162"/>
        <v>1433.7</v>
      </c>
    </row>
    <row r="443" spans="1:8" ht="31.5">
      <c r="A443" s="43" t="s">
        <v>54</v>
      </c>
      <c r="B443" s="43" t="s">
        <v>7</v>
      </c>
      <c r="C443" s="43">
        <v>1620000000</v>
      </c>
      <c r="D443" s="43"/>
      <c r="E443" s="46" t="s">
        <v>202</v>
      </c>
      <c r="F443" s="31">
        <f t="shared" si="162"/>
        <v>1433.7</v>
      </c>
      <c r="G443" s="31">
        <f t="shared" si="162"/>
        <v>1433.7</v>
      </c>
      <c r="H443" s="31">
        <f t="shared" si="162"/>
        <v>1433.7</v>
      </c>
    </row>
    <row r="444" spans="1:8" ht="12.75">
      <c r="A444" s="43" t="s">
        <v>54</v>
      </c>
      <c r="B444" s="43" t="s">
        <v>7</v>
      </c>
      <c r="C444" s="43">
        <v>1620100000</v>
      </c>
      <c r="D444" s="43"/>
      <c r="E444" s="46" t="s">
        <v>203</v>
      </c>
      <c r="F444" s="31">
        <f t="shared" si="162"/>
        <v>1433.7</v>
      </c>
      <c r="G444" s="31">
        <f t="shared" si="162"/>
        <v>1433.7</v>
      </c>
      <c r="H444" s="31">
        <f t="shared" si="162"/>
        <v>1433.7</v>
      </c>
    </row>
    <row r="445" spans="1:8" ht="47.25">
      <c r="A445" s="43" t="s">
        <v>54</v>
      </c>
      <c r="B445" s="43" t="s">
        <v>7</v>
      </c>
      <c r="C445" s="43">
        <v>1620120230</v>
      </c>
      <c r="D445" s="43"/>
      <c r="E445" s="46" t="s">
        <v>208</v>
      </c>
      <c r="F445" s="31">
        <f t="shared" si="162"/>
        <v>1433.7</v>
      </c>
      <c r="G445" s="31">
        <f t="shared" si="162"/>
        <v>1433.7</v>
      </c>
      <c r="H445" s="31">
        <f t="shared" si="162"/>
        <v>1433.7</v>
      </c>
    </row>
    <row r="446" spans="1:8" ht="31.5">
      <c r="A446" s="43" t="s">
        <v>54</v>
      </c>
      <c r="B446" s="43" t="s">
        <v>7</v>
      </c>
      <c r="C446" s="43">
        <v>1620120230</v>
      </c>
      <c r="D446" s="43" t="s">
        <v>91</v>
      </c>
      <c r="E446" s="46" t="s">
        <v>148</v>
      </c>
      <c r="F446" s="31">
        <f t="shared" si="162"/>
        <v>1433.7</v>
      </c>
      <c r="G446" s="31">
        <f t="shared" si="162"/>
        <v>1433.7</v>
      </c>
      <c r="H446" s="31">
        <f t="shared" si="162"/>
        <v>1433.7</v>
      </c>
    </row>
    <row r="447" spans="1:8" ht="33.6" customHeight="1">
      <c r="A447" s="43" t="s">
        <v>54</v>
      </c>
      <c r="B447" s="43" t="s">
        <v>7</v>
      </c>
      <c r="C447" s="43">
        <v>1620120230</v>
      </c>
      <c r="D447" s="39">
        <v>240</v>
      </c>
      <c r="E447" s="46" t="s">
        <v>194</v>
      </c>
      <c r="F447" s="31">
        <v>1433.7</v>
      </c>
      <c r="G447" s="31">
        <v>1433.7</v>
      </c>
      <c r="H447" s="31">
        <v>1433.7</v>
      </c>
    </row>
    <row r="448" spans="1:8" ht="12.75">
      <c r="A448" s="43" t="s">
        <v>54</v>
      </c>
      <c r="B448" s="43" t="s">
        <v>60</v>
      </c>
      <c r="C448" s="43" t="s">
        <v>88</v>
      </c>
      <c r="D448" s="43" t="s">
        <v>88</v>
      </c>
      <c r="E448" s="46" t="s">
        <v>52</v>
      </c>
      <c r="F448" s="31">
        <f aca="true" t="shared" si="163" ref="F448:H454">F449</f>
        <v>11002.5</v>
      </c>
      <c r="G448" s="31">
        <f t="shared" si="163"/>
        <v>8001.8</v>
      </c>
      <c r="H448" s="31">
        <f t="shared" si="163"/>
        <v>9002.1</v>
      </c>
    </row>
    <row r="449" spans="1:8" ht="12.75">
      <c r="A449" s="43" t="s">
        <v>54</v>
      </c>
      <c r="B449" s="43" t="s">
        <v>108</v>
      </c>
      <c r="C449" s="43" t="s">
        <v>88</v>
      </c>
      <c r="D449" s="43" t="s">
        <v>88</v>
      </c>
      <c r="E449" s="46" t="s">
        <v>109</v>
      </c>
      <c r="F449" s="31">
        <f t="shared" si="163"/>
        <v>11002.5</v>
      </c>
      <c r="G449" s="31">
        <f t="shared" si="163"/>
        <v>8001.8</v>
      </c>
      <c r="H449" s="31">
        <f t="shared" si="163"/>
        <v>9002.1</v>
      </c>
    </row>
    <row r="450" spans="1:8" ht="47.25">
      <c r="A450" s="43" t="s">
        <v>54</v>
      </c>
      <c r="B450" s="43" t="s">
        <v>108</v>
      </c>
      <c r="C450" s="43">
        <v>1600000000</v>
      </c>
      <c r="D450" s="43"/>
      <c r="E450" s="46" t="s">
        <v>209</v>
      </c>
      <c r="F450" s="31">
        <f t="shared" si="163"/>
        <v>11002.5</v>
      </c>
      <c r="G450" s="31">
        <f t="shared" si="163"/>
        <v>8001.8</v>
      </c>
      <c r="H450" s="31">
        <f t="shared" si="163"/>
        <v>9002.1</v>
      </c>
    </row>
    <row r="451" spans="1:8" ht="31.5">
      <c r="A451" s="43" t="s">
        <v>54</v>
      </c>
      <c r="B451" s="43" t="s">
        <v>108</v>
      </c>
      <c r="C451" s="43">
        <v>1620000000</v>
      </c>
      <c r="D451" s="43"/>
      <c r="E451" s="46" t="s">
        <v>202</v>
      </c>
      <c r="F451" s="31">
        <f t="shared" si="163"/>
        <v>11002.5</v>
      </c>
      <c r="G451" s="31">
        <f t="shared" si="163"/>
        <v>8001.8</v>
      </c>
      <c r="H451" s="31">
        <f t="shared" si="163"/>
        <v>9002.1</v>
      </c>
    </row>
    <row r="452" spans="1:8" ht="16.5" customHeight="1">
      <c r="A452" s="43" t="s">
        <v>54</v>
      </c>
      <c r="B452" s="43" t="s">
        <v>108</v>
      </c>
      <c r="C452" s="43">
        <v>1620200000</v>
      </c>
      <c r="D452" s="43"/>
      <c r="E452" s="46" t="s">
        <v>207</v>
      </c>
      <c r="F452" s="31">
        <f t="shared" si="163"/>
        <v>11002.5</v>
      </c>
      <c r="G452" s="31">
        <f t="shared" si="163"/>
        <v>8001.8</v>
      </c>
      <c r="H452" s="31">
        <f t="shared" si="163"/>
        <v>9002.1</v>
      </c>
    </row>
    <row r="453" spans="1:8" ht="50.25" customHeight="1">
      <c r="A453" s="43" t="s">
        <v>54</v>
      </c>
      <c r="B453" s="43" t="s">
        <v>108</v>
      </c>
      <c r="C453" s="43" t="s">
        <v>211</v>
      </c>
      <c r="D453" s="43"/>
      <c r="E453" s="46" t="s">
        <v>210</v>
      </c>
      <c r="F453" s="31">
        <f t="shared" si="163"/>
        <v>11002.5</v>
      </c>
      <c r="G453" s="31">
        <f t="shared" si="163"/>
        <v>8001.8</v>
      </c>
      <c r="H453" s="31">
        <f t="shared" si="163"/>
        <v>9002.1</v>
      </c>
    </row>
    <row r="454" spans="1:8" ht="31.5">
      <c r="A454" s="43" t="s">
        <v>54</v>
      </c>
      <c r="B454" s="43" t="s">
        <v>108</v>
      </c>
      <c r="C454" s="43" t="s">
        <v>211</v>
      </c>
      <c r="D454" s="43" t="s">
        <v>94</v>
      </c>
      <c r="E454" s="46" t="s">
        <v>149</v>
      </c>
      <c r="F454" s="31">
        <f t="shared" si="163"/>
        <v>11002.5</v>
      </c>
      <c r="G454" s="31">
        <f t="shared" si="163"/>
        <v>8001.8</v>
      </c>
      <c r="H454" s="31">
        <f t="shared" si="163"/>
        <v>9002.1</v>
      </c>
    </row>
    <row r="455" spans="1:8" ht="12.75">
      <c r="A455" s="43" t="s">
        <v>54</v>
      </c>
      <c r="B455" s="43" t="s">
        <v>108</v>
      </c>
      <c r="C455" s="43" t="s">
        <v>211</v>
      </c>
      <c r="D455" s="43" t="s">
        <v>217</v>
      </c>
      <c r="E455" s="46" t="s">
        <v>218</v>
      </c>
      <c r="F455" s="31">
        <v>11002.5</v>
      </c>
      <c r="G455" s="31">
        <v>8001.8</v>
      </c>
      <c r="H455" s="31">
        <v>9002.1</v>
      </c>
    </row>
    <row r="456" spans="1:8" ht="12.75">
      <c r="A456" s="20" t="s">
        <v>18</v>
      </c>
      <c r="B456" s="35" t="s">
        <v>88</v>
      </c>
      <c r="C456" s="35" t="s">
        <v>88</v>
      </c>
      <c r="D456" s="35" t="s">
        <v>88</v>
      </c>
      <c r="E456" s="42" t="s">
        <v>3</v>
      </c>
      <c r="F456" s="44">
        <f>F457</f>
        <v>4114.3</v>
      </c>
      <c r="G456" s="44">
        <f aca="true" t="shared" si="164" ref="G456:H460">G457</f>
        <v>4114.3</v>
      </c>
      <c r="H456" s="44">
        <f t="shared" si="164"/>
        <v>4114.3</v>
      </c>
    </row>
    <row r="457" spans="1:8" ht="12.75">
      <c r="A457" s="39" t="s">
        <v>18</v>
      </c>
      <c r="B457" s="39" t="s">
        <v>76</v>
      </c>
      <c r="C457" s="39" t="s">
        <v>88</v>
      </c>
      <c r="D457" s="39" t="s">
        <v>88</v>
      </c>
      <c r="E457" s="17" t="s">
        <v>25</v>
      </c>
      <c r="F457" s="31">
        <f>F458</f>
        <v>4114.3</v>
      </c>
      <c r="G457" s="31">
        <f t="shared" si="164"/>
        <v>4114.3</v>
      </c>
      <c r="H457" s="31">
        <f t="shared" si="164"/>
        <v>4114.3</v>
      </c>
    </row>
    <row r="458" spans="1:8" ht="47.25">
      <c r="A458" s="39" t="s">
        <v>18</v>
      </c>
      <c r="B458" s="39" t="s">
        <v>65</v>
      </c>
      <c r="C458" s="39" t="s">
        <v>88</v>
      </c>
      <c r="D458" s="39" t="s">
        <v>88</v>
      </c>
      <c r="E458" s="46" t="s">
        <v>42</v>
      </c>
      <c r="F458" s="31">
        <f>F459</f>
        <v>4114.3</v>
      </c>
      <c r="G458" s="31">
        <f t="shared" si="164"/>
        <v>4114.3</v>
      </c>
      <c r="H458" s="31">
        <f t="shared" si="164"/>
        <v>4114.3</v>
      </c>
    </row>
    <row r="459" spans="1:8" ht="12.75">
      <c r="A459" s="39" t="s">
        <v>18</v>
      </c>
      <c r="B459" s="39" t="s">
        <v>65</v>
      </c>
      <c r="C459" s="43" t="s">
        <v>205</v>
      </c>
      <c r="D459" s="43" t="s">
        <v>88</v>
      </c>
      <c r="E459" s="46" t="s">
        <v>200</v>
      </c>
      <c r="F459" s="31">
        <f>F460</f>
        <v>4114.3</v>
      </c>
      <c r="G459" s="31">
        <f t="shared" si="164"/>
        <v>4114.3</v>
      </c>
      <c r="H459" s="31">
        <f t="shared" si="164"/>
        <v>4114.3</v>
      </c>
    </row>
    <row r="460" spans="1:8" ht="31.5">
      <c r="A460" s="39" t="s">
        <v>18</v>
      </c>
      <c r="B460" s="39" t="s">
        <v>65</v>
      </c>
      <c r="C460" s="39">
        <v>9990000000</v>
      </c>
      <c r="D460" s="39"/>
      <c r="E460" s="46" t="s">
        <v>272</v>
      </c>
      <c r="F460" s="31">
        <f>F461</f>
        <v>4114.3</v>
      </c>
      <c r="G460" s="31">
        <f t="shared" si="164"/>
        <v>4114.3</v>
      </c>
      <c r="H460" s="31">
        <f t="shared" si="164"/>
        <v>4114.3</v>
      </c>
    </row>
    <row r="461" spans="1:8" ht="31.5">
      <c r="A461" s="39" t="s">
        <v>18</v>
      </c>
      <c r="B461" s="39" t="s">
        <v>65</v>
      </c>
      <c r="C461" s="39">
        <v>9990100000</v>
      </c>
      <c r="D461" s="39"/>
      <c r="E461" s="46" t="s">
        <v>294</v>
      </c>
      <c r="F461" s="31">
        <f>F462+F465+F472</f>
        <v>4114.3</v>
      </c>
      <c r="G461" s="31">
        <f aca="true" t="shared" si="165" ref="G461:H461">G462+G465+G472</f>
        <v>4114.3</v>
      </c>
      <c r="H461" s="31">
        <f t="shared" si="165"/>
        <v>4114.3</v>
      </c>
    </row>
    <row r="462" spans="1:8" ht="12.75">
      <c r="A462" s="39" t="s">
        <v>18</v>
      </c>
      <c r="B462" s="39" t="s">
        <v>65</v>
      </c>
      <c r="C462" s="39">
        <v>9990122000</v>
      </c>
      <c r="D462" s="39"/>
      <c r="E462" s="46" t="s">
        <v>295</v>
      </c>
      <c r="F462" s="31">
        <f>F463</f>
        <v>1208.6</v>
      </c>
      <c r="G462" s="31">
        <f aca="true" t="shared" si="166" ref="G462:H463">G463</f>
        <v>1208.6</v>
      </c>
      <c r="H462" s="31">
        <f t="shared" si="166"/>
        <v>1208.6</v>
      </c>
    </row>
    <row r="463" spans="1:8" ht="63">
      <c r="A463" s="39" t="s">
        <v>18</v>
      </c>
      <c r="B463" s="39" t="s">
        <v>65</v>
      </c>
      <c r="C463" s="39">
        <v>9990122000</v>
      </c>
      <c r="D463" s="43" t="s">
        <v>90</v>
      </c>
      <c r="E463" s="46" t="s">
        <v>2</v>
      </c>
      <c r="F463" s="31">
        <f>F464</f>
        <v>1208.6</v>
      </c>
      <c r="G463" s="31">
        <f t="shared" si="166"/>
        <v>1208.6</v>
      </c>
      <c r="H463" s="31">
        <f t="shared" si="166"/>
        <v>1208.6</v>
      </c>
    </row>
    <row r="464" spans="1:8" ht="34.15" customHeight="1">
      <c r="A464" s="39" t="s">
        <v>18</v>
      </c>
      <c r="B464" s="39" t="s">
        <v>65</v>
      </c>
      <c r="C464" s="39">
        <v>9990122000</v>
      </c>
      <c r="D464" s="39">
        <v>120</v>
      </c>
      <c r="E464" s="46" t="s">
        <v>193</v>
      </c>
      <c r="F464" s="31">
        <v>1208.6</v>
      </c>
      <c r="G464" s="31">
        <v>1208.6</v>
      </c>
      <c r="H464" s="31">
        <v>1208.6</v>
      </c>
    </row>
    <row r="465" spans="1:8" ht="31.5">
      <c r="A465" s="39" t="s">
        <v>18</v>
      </c>
      <c r="B465" s="39" t="s">
        <v>65</v>
      </c>
      <c r="C465" s="39">
        <v>9990123000</v>
      </c>
      <c r="D465" s="39"/>
      <c r="E465" s="46" t="s">
        <v>296</v>
      </c>
      <c r="F465" s="31">
        <f>F466+F468+F470</f>
        <v>2447.1</v>
      </c>
      <c r="G465" s="31">
        <f aca="true" t="shared" si="167" ref="G465:H465">G466+G468+G470</f>
        <v>2447.1</v>
      </c>
      <c r="H465" s="31">
        <f t="shared" si="167"/>
        <v>2447.1</v>
      </c>
    </row>
    <row r="466" spans="1:8" ht="63">
      <c r="A466" s="39" t="s">
        <v>18</v>
      </c>
      <c r="B466" s="39" t="s">
        <v>65</v>
      </c>
      <c r="C466" s="39">
        <v>9990123000</v>
      </c>
      <c r="D466" s="39" t="s">
        <v>90</v>
      </c>
      <c r="E466" s="46" t="s">
        <v>2</v>
      </c>
      <c r="F466" s="31">
        <f>F467</f>
        <v>2069.9</v>
      </c>
      <c r="G466" s="31">
        <f aca="true" t="shared" si="168" ref="G466:H466">G467</f>
        <v>2069.9</v>
      </c>
      <c r="H466" s="31">
        <f t="shared" si="168"/>
        <v>2069.9</v>
      </c>
    </row>
    <row r="467" spans="1:8" ht="33.6" customHeight="1">
      <c r="A467" s="39" t="s">
        <v>18</v>
      </c>
      <c r="B467" s="39" t="s">
        <v>65</v>
      </c>
      <c r="C467" s="39">
        <v>9990123000</v>
      </c>
      <c r="D467" s="39">
        <v>120</v>
      </c>
      <c r="E467" s="46" t="s">
        <v>193</v>
      </c>
      <c r="F467" s="31">
        <v>2069.9</v>
      </c>
      <c r="G467" s="31">
        <v>2069.9</v>
      </c>
      <c r="H467" s="31">
        <v>2069.9</v>
      </c>
    </row>
    <row r="468" spans="1:8" ht="36" customHeight="1">
      <c r="A468" s="39" t="s">
        <v>18</v>
      </c>
      <c r="B468" s="39" t="s">
        <v>65</v>
      </c>
      <c r="C468" s="39">
        <v>9990123000</v>
      </c>
      <c r="D468" s="39">
        <v>240</v>
      </c>
      <c r="E468" s="46" t="s">
        <v>194</v>
      </c>
      <c r="F468" s="31">
        <f>F469</f>
        <v>375</v>
      </c>
      <c r="G468" s="31">
        <f aca="true" t="shared" si="169" ref="G468:H468">G469</f>
        <v>375</v>
      </c>
      <c r="H468" s="31">
        <f t="shared" si="169"/>
        <v>375</v>
      </c>
    </row>
    <row r="469" spans="1:8" ht="33" customHeight="1">
      <c r="A469" s="39" t="s">
        <v>18</v>
      </c>
      <c r="B469" s="39" t="s">
        <v>65</v>
      </c>
      <c r="C469" s="39">
        <v>9990123000</v>
      </c>
      <c r="D469" s="39">
        <v>240</v>
      </c>
      <c r="E469" s="46" t="s">
        <v>194</v>
      </c>
      <c r="F469" s="31">
        <v>375</v>
      </c>
      <c r="G469" s="31">
        <v>375</v>
      </c>
      <c r="H469" s="31">
        <v>375</v>
      </c>
    </row>
    <row r="470" spans="1:8" ht="12.75">
      <c r="A470" s="39" t="s">
        <v>18</v>
      </c>
      <c r="B470" s="39" t="s">
        <v>65</v>
      </c>
      <c r="C470" s="39">
        <v>9990123000</v>
      </c>
      <c r="D470" s="39" t="s">
        <v>92</v>
      </c>
      <c r="E470" s="46" t="s">
        <v>93</v>
      </c>
      <c r="F470" s="31">
        <f>F471</f>
        <v>2.2</v>
      </c>
      <c r="G470" s="31">
        <f aca="true" t="shared" si="170" ref="G470:H470">G471</f>
        <v>2.2</v>
      </c>
      <c r="H470" s="31">
        <f t="shared" si="170"/>
        <v>2.2</v>
      </c>
    </row>
    <row r="471" spans="1:8" ht="12.75">
      <c r="A471" s="39" t="s">
        <v>18</v>
      </c>
      <c r="B471" s="39" t="s">
        <v>65</v>
      </c>
      <c r="C471" s="39">
        <v>9990123000</v>
      </c>
      <c r="D471" s="39">
        <v>850</v>
      </c>
      <c r="E471" s="46" t="s">
        <v>195</v>
      </c>
      <c r="F471" s="31">
        <v>2.2</v>
      </c>
      <c r="G471" s="31">
        <v>2.2</v>
      </c>
      <c r="H471" s="31">
        <v>2.2</v>
      </c>
    </row>
    <row r="472" spans="1:8" ht="12.75">
      <c r="A472" s="39" t="s">
        <v>18</v>
      </c>
      <c r="B472" s="39" t="s">
        <v>65</v>
      </c>
      <c r="C472" s="39">
        <v>9990124000</v>
      </c>
      <c r="D472" s="39"/>
      <c r="E472" s="46" t="s">
        <v>297</v>
      </c>
      <c r="F472" s="31">
        <f>F473</f>
        <v>458.6</v>
      </c>
      <c r="G472" s="31">
        <f aca="true" t="shared" si="171" ref="G472:H473">G473</f>
        <v>458.6</v>
      </c>
      <c r="H472" s="31">
        <f t="shared" si="171"/>
        <v>458.6</v>
      </c>
    </row>
    <row r="473" spans="1:8" ht="63">
      <c r="A473" s="39" t="s">
        <v>18</v>
      </c>
      <c r="B473" s="39" t="s">
        <v>65</v>
      </c>
      <c r="C473" s="39">
        <v>9990124000</v>
      </c>
      <c r="D473" s="39" t="s">
        <v>90</v>
      </c>
      <c r="E473" s="46" t="s">
        <v>2</v>
      </c>
      <c r="F473" s="31">
        <f>F474</f>
        <v>458.6</v>
      </c>
      <c r="G473" s="31">
        <f t="shared" si="171"/>
        <v>458.6</v>
      </c>
      <c r="H473" s="31">
        <f t="shared" si="171"/>
        <v>458.6</v>
      </c>
    </row>
    <row r="474" spans="1:8" ht="33.6" customHeight="1">
      <c r="A474" s="39" t="s">
        <v>18</v>
      </c>
      <c r="B474" s="39" t="s">
        <v>65</v>
      </c>
      <c r="C474" s="39">
        <v>9990124000</v>
      </c>
      <c r="D474" s="39">
        <v>120</v>
      </c>
      <c r="E474" s="46" t="s">
        <v>193</v>
      </c>
      <c r="F474" s="31">
        <v>458.6</v>
      </c>
      <c r="G474" s="31">
        <v>458.6</v>
      </c>
      <c r="H474" s="31">
        <v>458.6</v>
      </c>
    </row>
    <row r="475" spans="1:8" ht="31.5">
      <c r="A475" s="20" t="s">
        <v>6</v>
      </c>
      <c r="B475" s="35" t="s">
        <v>88</v>
      </c>
      <c r="C475" s="35" t="s">
        <v>88</v>
      </c>
      <c r="D475" s="35" t="s">
        <v>88</v>
      </c>
      <c r="E475" s="42" t="s">
        <v>10</v>
      </c>
      <c r="F475" s="44">
        <f>F476+F507+F515</f>
        <v>27379.8</v>
      </c>
      <c r="G475" s="44">
        <f>G476+G507+G515</f>
        <v>0</v>
      </c>
      <c r="H475" s="44">
        <f>H476+H507+H515</f>
        <v>0</v>
      </c>
    </row>
    <row r="476" spans="1:8" ht="12.75">
      <c r="A476" s="39" t="s">
        <v>6</v>
      </c>
      <c r="B476" s="39" t="s">
        <v>58</v>
      </c>
      <c r="C476" s="39" t="s">
        <v>88</v>
      </c>
      <c r="D476" s="39" t="s">
        <v>88</v>
      </c>
      <c r="E476" s="46" t="s">
        <v>50</v>
      </c>
      <c r="F476" s="31">
        <f>F477+F488</f>
        <v>13134.7</v>
      </c>
      <c r="G476" s="31">
        <f>G477+G488</f>
        <v>0</v>
      </c>
      <c r="H476" s="31">
        <f>H477+H488</f>
        <v>0</v>
      </c>
    </row>
    <row r="477" spans="1:8" ht="12.75">
      <c r="A477" s="39" t="s">
        <v>6</v>
      </c>
      <c r="B477" s="39" t="s">
        <v>140</v>
      </c>
      <c r="C477" s="39" t="s">
        <v>88</v>
      </c>
      <c r="D477" s="39" t="s">
        <v>88</v>
      </c>
      <c r="E477" s="46" t="s">
        <v>141</v>
      </c>
      <c r="F477" s="31">
        <f aca="true" t="shared" si="172" ref="F477:H482">F478</f>
        <v>13040.5</v>
      </c>
      <c r="G477" s="31">
        <f t="shared" si="172"/>
        <v>0</v>
      </c>
      <c r="H477" s="31">
        <f t="shared" si="172"/>
        <v>0</v>
      </c>
    </row>
    <row r="478" spans="1:8" ht="38.45" customHeight="1">
      <c r="A478" s="39" t="s">
        <v>6</v>
      </c>
      <c r="B478" s="39" t="s">
        <v>140</v>
      </c>
      <c r="C478" s="43">
        <v>1100000000</v>
      </c>
      <c r="D478" s="39"/>
      <c r="E478" s="46" t="s">
        <v>324</v>
      </c>
      <c r="F478" s="31">
        <f t="shared" si="172"/>
        <v>13040.5</v>
      </c>
      <c r="G478" s="31">
        <f t="shared" si="172"/>
        <v>0</v>
      </c>
      <c r="H478" s="31">
        <f t="shared" si="172"/>
        <v>0</v>
      </c>
    </row>
    <row r="479" spans="1:8" ht="12.75">
      <c r="A479" s="39" t="s">
        <v>6</v>
      </c>
      <c r="B479" s="39" t="s">
        <v>140</v>
      </c>
      <c r="C479" s="43">
        <v>1120000000</v>
      </c>
      <c r="D479" s="39"/>
      <c r="E479" s="46" t="s">
        <v>219</v>
      </c>
      <c r="F479" s="31">
        <f>F480+F484</f>
        <v>13040.5</v>
      </c>
      <c r="G479" s="31">
        <f aca="true" t="shared" si="173" ref="G479:H479">G480+G484</f>
        <v>0</v>
      </c>
      <c r="H479" s="31">
        <f t="shared" si="173"/>
        <v>0</v>
      </c>
    </row>
    <row r="480" spans="1:8" ht="47.25">
      <c r="A480" s="39" t="s">
        <v>6</v>
      </c>
      <c r="B480" s="39" t="s">
        <v>140</v>
      </c>
      <c r="C480" s="43">
        <v>1120100000</v>
      </c>
      <c r="D480" s="39"/>
      <c r="E480" s="46" t="s">
        <v>220</v>
      </c>
      <c r="F480" s="31">
        <f t="shared" si="172"/>
        <v>12648.9</v>
      </c>
      <c r="G480" s="31">
        <f t="shared" si="172"/>
        <v>0</v>
      </c>
      <c r="H480" s="31">
        <f t="shared" si="172"/>
        <v>0</v>
      </c>
    </row>
    <row r="481" spans="1:8" ht="31.5">
      <c r="A481" s="39" t="s">
        <v>6</v>
      </c>
      <c r="B481" s="39" t="s">
        <v>140</v>
      </c>
      <c r="C481" s="43">
        <v>1120120010</v>
      </c>
      <c r="D481" s="39"/>
      <c r="E481" s="46" t="s">
        <v>221</v>
      </c>
      <c r="F481" s="31">
        <f t="shared" si="172"/>
        <v>12648.9</v>
      </c>
      <c r="G481" s="31">
        <f t="shared" si="172"/>
        <v>0</v>
      </c>
      <c r="H481" s="31">
        <f t="shared" si="172"/>
        <v>0</v>
      </c>
    </row>
    <row r="482" spans="1:8" ht="31.5">
      <c r="A482" s="39" t="s">
        <v>6</v>
      </c>
      <c r="B482" s="39" t="s">
        <v>140</v>
      </c>
      <c r="C482" s="43">
        <v>1120120010</v>
      </c>
      <c r="D482" s="43" t="s">
        <v>150</v>
      </c>
      <c r="E482" s="46" t="s">
        <v>151</v>
      </c>
      <c r="F482" s="31">
        <f t="shared" si="172"/>
        <v>12648.9</v>
      </c>
      <c r="G482" s="31">
        <f t="shared" si="172"/>
        <v>0</v>
      </c>
      <c r="H482" s="31">
        <f t="shared" si="172"/>
        <v>0</v>
      </c>
    </row>
    <row r="483" spans="1:8" ht="12.75">
      <c r="A483" s="39" t="s">
        <v>6</v>
      </c>
      <c r="B483" s="39" t="s">
        <v>140</v>
      </c>
      <c r="C483" s="43">
        <v>1120120010</v>
      </c>
      <c r="D483" s="39">
        <v>610</v>
      </c>
      <c r="E483" s="46" t="s">
        <v>199</v>
      </c>
      <c r="F483" s="31">
        <v>12648.9</v>
      </c>
      <c r="G483" s="31">
        <v>0</v>
      </c>
      <c r="H483" s="31">
        <v>0</v>
      </c>
    </row>
    <row r="484" spans="1:8" ht="47.25">
      <c r="A484" s="39" t="s">
        <v>6</v>
      </c>
      <c r="B484" s="39" t="s">
        <v>140</v>
      </c>
      <c r="C484" s="43">
        <v>1120300000</v>
      </c>
      <c r="D484" s="39"/>
      <c r="E484" s="46" t="s">
        <v>374</v>
      </c>
      <c r="F484" s="31">
        <f>F485</f>
        <v>391.6</v>
      </c>
      <c r="G484" s="31">
        <f aca="true" t="shared" si="174" ref="G484:H486">G485</f>
        <v>0</v>
      </c>
      <c r="H484" s="31">
        <f t="shared" si="174"/>
        <v>0</v>
      </c>
    </row>
    <row r="485" spans="1:8" ht="31.5">
      <c r="A485" s="39" t="s">
        <v>6</v>
      </c>
      <c r="B485" s="39" t="s">
        <v>140</v>
      </c>
      <c r="C485" s="43">
        <v>1120320030</v>
      </c>
      <c r="D485" s="39"/>
      <c r="E485" s="46" t="s">
        <v>375</v>
      </c>
      <c r="F485" s="31">
        <f>F486</f>
        <v>391.6</v>
      </c>
      <c r="G485" s="31">
        <f t="shared" si="174"/>
        <v>0</v>
      </c>
      <c r="H485" s="31">
        <f t="shared" si="174"/>
        <v>0</v>
      </c>
    </row>
    <row r="486" spans="1:8" ht="31.5">
      <c r="A486" s="39" t="s">
        <v>6</v>
      </c>
      <c r="B486" s="39" t="s">
        <v>140</v>
      </c>
      <c r="C486" s="43">
        <v>1120320030</v>
      </c>
      <c r="D486" s="43" t="s">
        <v>150</v>
      </c>
      <c r="E486" s="46" t="s">
        <v>151</v>
      </c>
      <c r="F486" s="31">
        <f>F487</f>
        <v>391.6</v>
      </c>
      <c r="G486" s="31">
        <f t="shared" si="174"/>
        <v>0</v>
      </c>
      <c r="H486" s="31">
        <f t="shared" si="174"/>
        <v>0</v>
      </c>
    </row>
    <row r="487" spans="1:8" ht="12.75">
      <c r="A487" s="39" t="s">
        <v>6</v>
      </c>
      <c r="B487" s="39" t="s">
        <v>140</v>
      </c>
      <c r="C487" s="43">
        <v>1120320030</v>
      </c>
      <c r="D487" s="39">
        <v>610</v>
      </c>
      <c r="E487" s="46" t="s">
        <v>199</v>
      </c>
      <c r="F487" s="31">
        <v>391.6</v>
      </c>
      <c r="G487" s="31">
        <v>0</v>
      </c>
      <c r="H487" s="31">
        <v>0</v>
      </c>
    </row>
    <row r="488" spans="1:8" ht="12.75">
      <c r="A488" s="39" t="s">
        <v>6</v>
      </c>
      <c r="B488" s="39" t="s">
        <v>59</v>
      </c>
      <c r="C488" s="39" t="s">
        <v>88</v>
      </c>
      <c r="D488" s="39" t="s">
        <v>88</v>
      </c>
      <c r="E488" s="46" t="s">
        <v>184</v>
      </c>
      <c r="F488" s="31">
        <f>F489+F495</f>
        <v>94.19999999999999</v>
      </c>
      <c r="G488" s="31">
        <f aca="true" t="shared" si="175" ref="G488:H488">G489+G495</f>
        <v>0</v>
      </c>
      <c r="H488" s="31">
        <f t="shared" si="175"/>
        <v>0</v>
      </c>
    </row>
    <row r="489" spans="1:8" ht="37.15" customHeight="1">
      <c r="A489" s="39" t="s">
        <v>6</v>
      </c>
      <c r="B489" s="39" t="s">
        <v>59</v>
      </c>
      <c r="C489" s="43">
        <v>1100000000</v>
      </c>
      <c r="D489" s="39"/>
      <c r="E489" s="46" t="s">
        <v>324</v>
      </c>
      <c r="F489" s="31">
        <f>F490</f>
        <v>21.9</v>
      </c>
      <c r="G489" s="31">
        <f aca="true" t="shared" si="176" ref="G489:H493">G490</f>
        <v>0</v>
      </c>
      <c r="H489" s="31">
        <f t="shared" si="176"/>
        <v>0</v>
      </c>
    </row>
    <row r="490" spans="1:8" ht="31.5">
      <c r="A490" s="39" t="s">
        <v>6</v>
      </c>
      <c r="B490" s="39" t="s">
        <v>59</v>
      </c>
      <c r="C490" s="43">
        <v>1130000000</v>
      </c>
      <c r="D490" s="39"/>
      <c r="E490" s="46" t="s">
        <v>212</v>
      </c>
      <c r="F490" s="31">
        <f>F491</f>
        <v>21.9</v>
      </c>
      <c r="G490" s="31">
        <f t="shared" si="176"/>
        <v>0</v>
      </c>
      <c r="H490" s="31">
        <f t="shared" si="176"/>
        <v>0</v>
      </c>
    </row>
    <row r="491" spans="1:8" ht="31.5">
      <c r="A491" s="39" t="s">
        <v>6</v>
      </c>
      <c r="B491" s="39" t="s">
        <v>59</v>
      </c>
      <c r="C491" s="39">
        <v>1130200000</v>
      </c>
      <c r="D491" s="39"/>
      <c r="E491" s="46" t="s">
        <v>315</v>
      </c>
      <c r="F491" s="31">
        <f>F492</f>
        <v>21.9</v>
      </c>
      <c r="G491" s="31">
        <f t="shared" si="176"/>
        <v>0</v>
      </c>
      <c r="H491" s="31">
        <f t="shared" si="176"/>
        <v>0</v>
      </c>
    </row>
    <row r="492" spans="1:8" ht="31.5">
      <c r="A492" s="39" t="s">
        <v>6</v>
      </c>
      <c r="B492" s="39" t="s">
        <v>59</v>
      </c>
      <c r="C492" s="39">
        <v>1130220270</v>
      </c>
      <c r="D492" s="39"/>
      <c r="E492" s="46" t="s">
        <v>316</v>
      </c>
      <c r="F492" s="31">
        <f>F493</f>
        <v>21.9</v>
      </c>
      <c r="G492" s="31">
        <f t="shared" si="176"/>
        <v>0</v>
      </c>
      <c r="H492" s="31">
        <f t="shared" si="176"/>
        <v>0</v>
      </c>
    </row>
    <row r="493" spans="1:8" ht="12.75">
      <c r="A493" s="39" t="s">
        <v>6</v>
      </c>
      <c r="B493" s="39" t="s">
        <v>59</v>
      </c>
      <c r="C493" s="39">
        <v>1130220270</v>
      </c>
      <c r="D493" s="43" t="s">
        <v>95</v>
      </c>
      <c r="E493" s="46" t="s">
        <v>96</v>
      </c>
      <c r="F493" s="31">
        <f>F494</f>
        <v>21.9</v>
      </c>
      <c r="G493" s="31">
        <f t="shared" si="176"/>
        <v>0</v>
      </c>
      <c r="H493" s="31">
        <f t="shared" si="176"/>
        <v>0</v>
      </c>
    </row>
    <row r="494" spans="1:8" ht="12.75">
      <c r="A494" s="39" t="s">
        <v>6</v>
      </c>
      <c r="B494" s="39" t="s">
        <v>59</v>
      </c>
      <c r="C494" s="39">
        <v>1130220270</v>
      </c>
      <c r="D494" s="39">
        <v>350</v>
      </c>
      <c r="E494" s="46" t="s">
        <v>277</v>
      </c>
      <c r="F494" s="31">
        <v>21.9</v>
      </c>
      <c r="G494" s="31">
        <v>0</v>
      </c>
      <c r="H494" s="31">
        <v>0</v>
      </c>
    </row>
    <row r="495" spans="1:8" ht="47.25">
      <c r="A495" s="39" t="s">
        <v>6</v>
      </c>
      <c r="B495" s="39" t="s">
        <v>59</v>
      </c>
      <c r="C495" s="43">
        <v>1200000000</v>
      </c>
      <c r="D495" s="39"/>
      <c r="E495" s="46" t="s">
        <v>319</v>
      </c>
      <c r="F495" s="31">
        <f>F496</f>
        <v>72.3</v>
      </c>
      <c r="G495" s="31">
        <f aca="true" t="shared" si="177" ref="G495:H496">G496</f>
        <v>0</v>
      </c>
      <c r="H495" s="31">
        <f t="shared" si="177"/>
        <v>0</v>
      </c>
    </row>
    <row r="496" spans="1:8" ht="31.5">
      <c r="A496" s="39" t="s">
        <v>6</v>
      </c>
      <c r="B496" s="39" t="s">
        <v>59</v>
      </c>
      <c r="C496" s="43">
        <v>1240000000</v>
      </c>
      <c r="D496" s="12"/>
      <c r="E496" s="46" t="s">
        <v>243</v>
      </c>
      <c r="F496" s="31">
        <f>F497</f>
        <v>72.3</v>
      </c>
      <c r="G496" s="31">
        <f t="shared" si="177"/>
        <v>0</v>
      </c>
      <c r="H496" s="31">
        <f t="shared" si="177"/>
        <v>0</v>
      </c>
    </row>
    <row r="497" spans="1:8" ht="31.5">
      <c r="A497" s="39" t="s">
        <v>6</v>
      </c>
      <c r="B497" s="39" t="s">
        <v>59</v>
      </c>
      <c r="C497" s="12" t="s">
        <v>245</v>
      </c>
      <c r="D497" s="12"/>
      <c r="E497" s="46" t="s">
        <v>244</v>
      </c>
      <c r="F497" s="31">
        <f>F498+F501+F504</f>
        <v>72.3</v>
      </c>
      <c r="G497" s="31">
        <f aca="true" t="shared" si="178" ref="G497:H497">G498+G501+G504</f>
        <v>0</v>
      </c>
      <c r="H497" s="31">
        <f t="shared" si="178"/>
        <v>0</v>
      </c>
    </row>
    <row r="498" spans="1:8" ht="31.5">
      <c r="A498" s="4" t="s">
        <v>6</v>
      </c>
      <c r="B498" s="39" t="s">
        <v>59</v>
      </c>
      <c r="C498" s="12" t="s">
        <v>247</v>
      </c>
      <c r="D498" s="12"/>
      <c r="E498" s="46" t="s">
        <v>246</v>
      </c>
      <c r="F498" s="31">
        <f>F499</f>
        <v>22.3</v>
      </c>
      <c r="G498" s="31">
        <f aca="true" t="shared" si="179" ref="G498:H499">G499</f>
        <v>0</v>
      </c>
      <c r="H498" s="31">
        <f t="shared" si="179"/>
        <v>0</v>
      </c>
    </row>
    <row r="499" spans="1:8" ht="31.5">
      <c r="A499" s="4" t="s">
        <v>6</v>
      </c>
      <c r="B499" s="39" t="s">
        <v>59</v>
      </c>
      <c r="C499" s="12" t="s">
        <v>247</v>
      </c>
      <c r="D499" s="43" t="s">
        <v>91</v>
      </c>
      <c r="E499" s="46" t="s">
        <v>148</v>
      </c>
      <c r="F499" s="31">
        <f>F500</f>
        <v>22.3</v>
      </c>
      <c r="G499" s="31">
        <f t="shared" si="179"/>
        <v>0</v>
      </c>
      <c r="H499" s="31">
        <f t="shared" si="179"/>
        <v>0</v>
      </c>
    </row>
    <row r="500" spans="1:8" ht="35.45" customHeight="1">
      <c r="A500" s="39" t="s">
        <v>6</v>
      </c>
      <c r="B500" s="39" t="s">
        <v>59</v>
      </c>
      <c r="C500" s="12" t="s">
        <v>247</v>
      </c>
      <c r="D500" s="39">
        <v>240</v>
      </c>
      <c r="E500" s="46" t="s">
        <v>194</v>
      </c>
      <c r="F500" s="31">
        <v>22.3</v>
      </c>
      <c r="G500" s="31">
        <v>0</v>
      </c>
      <c r="H500" s="31">
        <v>0</v>
      </c>
    </row>
    <row r="501" spans="1:8" ht="31.5">
      <c r="A501" s="39" t="s">
        <v>6</v>
      </c>
      <c r="B501" s="39" t="s">
        <v>59</v>
      </c>
      <c r="C501" s="12" t="s">
        <v>249</v>
      </c>
      <c r="D501" s="12"/>
      <c r="E501" s="46" t="s">
        <v>248</v>
      </c>
      <c r="F501" s="31">
        <f>F502</f>
        <v>14</v>
      </c>
      <c r="G501" s="31">
        <f aca="true" t="shared" si="180" ref="G501:H502">G502</f>
        <v>0</v>
      </c>
      <c r="H501" s="31">
        <f t="shared" si="180"/>
        <v>0</v>
      </c>
    </row>
    <row r="502" spans="1:8" ht="31.5">
      <c r="A502" s="4" t="s">
        <v>6</v>
      </c>
      <c r="B502" s="39" t="s">
        <v>59</v>
      </c>
      <c r="C502" s="12" t="s">
        <v>249</v>
      </c>
      <c r="D502" s="43" t="s">
        <v>91</v>
      </c>
      <c r="E502" s="46" t="s">
        <v>148</v>
      </c>
      <c r="F502" s="31">
        <f>F503</f>
        <v>14</v>
      </c>
      <c r="G502" s="31">
        <f t="shared" si="180"/>
        <v>0</v>
      </c>
      <c r="H502" s="31">
        <f t="shared" si="180"/>
        <v>0</v>
      </c>
    </row>
    <row r="503" spans="1:8" ht="32.45" customHeight="1">
      <c r="A503" s="4" t="s">
        <v>6</v>
      </c>
      <c r="B503" s="39" t="s">
        <v>59</v>
      </c>
      <c r="C503" s="12" t="s">
        <v>249</v>
      </c>
      <c r="D503" s="39">
        <v>240</v>
      </c>
      <c r="E503" s="46" t="s">
        <v>194</v>
      </c>
      <c r="F503" s="31">
        <v>14</v>
      </c>
      <c r="G503" s="31">
        <v>0</v>
      </c>
      <c r="H503" s="31">
        <v>0</v>
      </c>
    </row>
    <row r="504" spans="1:8" ht="12.75">
      <c r="A504" s="39" t="s">
        <v>6</v>
      </c>
      <c r="B504" s="39" t="s">
        <v>59</v>
      </c>
      <c r="C504" s="12" t="s">
        <v>361</v>
      </c>
      <c r="D504" s="12"/>
      <c r="E504" s="46" t="s">
        <v>250</v>
      </c>
      <c r="F504" s="31">
        <f>F505</f>
        <v>36</v>
      </c>
      <c r="G504" s="31">
        <f aca="true" t="shared" si="181" ref="G504:H505">G505</f>
        <v>0</v>
      </c>
      <c r="H504" s="31">
        <f t="shared" si="181"/>
        <v>0</v>
      </c>
    </row>
    <row r="505" spans="1:8" ht="12.75">
      <c r="A505" s="39" t="s">
        <v>6</v>
      </c>
      <c r="B505" s="39" t="s">
        <v>59</v>
      </c>
      <c r="C505" s="12" t="s">
        <v>361</v>
      </c>
      <c r="D505" s="43" t="s">
        <v>95</v>
      </c>
      <c r="E505" s="46" t="s">
        <v>96</v>
      </c>
      <c r="F505" s="31">
        <f>F506</f>
        <v>36</v>
      </c>
      <c r="G505" s="31">
        <f t="shared" si="181"/>
        <v>0</v>
      </c>
      <c r="H505" s="31">
        <f t="shared" si="181"/>
        <v>0</v>
      </c>
    </row>
    <row r="506" spans="1:8" ht="12.75">
      <c r="A506" s="4" t="s">
        <v>6</v>
      </c>
      <c r="B506" s="39" t="s">
        <v>59</v>
      </c>
      <c r="C506" s="12" t="s">
        <v>361</v>
      </c>
      <c r="D506" s="12" t="s">
        <v>251</v>
      </c>
      <c r="E506" s="46" t="s">
        <v>252</v>
      </c>
      <c r="F506" s="31">
        <v>36</v>
      </c>
      <c r="G506" s="31">
        <v>0</v>
      </c>
      <c r="H506" s="31">
        <v>0</v>
      </c>
    </row>
    <row r="507" spans="1:8" ht="12.75">
      <c r="A507" s="39" t="s">
        <v>6</v>
      </c>
      <c r="B507" s="39" t="s">
        <v>60</v>
      </c>
      <c r="C507" s="39" t="s">
        <v>88</v>
      </c>
      <c r="D507" s="39" t="s">
        <v>88</v>
      </c>
      <c r="E507" s="46" t="s">
        <v>52</v>
      </c>
      <c r="F507" s="31">
        <f aca="true" t="shared" si="182" ref="F507:H513">F508</f>
        <v>1870.8</v>
      </c>
      <c r="G507" s="31">
        <f t="shared" si="182"/>
        <v>0</v>
      </c>
      <c r="H507" s="31">
        <f t="shared" si="182"/>
        <v>0</v>
      </c>
    </row>
    <row r="508" spans="1:8" ht="12.75">
      <c r="A508" s="39" t="s">
        <v>6</v>
      </c>
      <c r="B508" s="39" t="s">
        <v>61</v>
      </c>
      <c r="C508" s="39" t="s">
        <v>88</v>
      </c>
      <c r="D508" s="39" t="s">
        <v>88</v>
      </c>
      <c r="E508" s="46" t="s">
        <v>55</v>
      </c>
      <c r="F508" s="31">
        <f t="shared" si="182"/>
        <v>1870.8</v>
      </c>
      <c r="G508" s="31">
        <f t="shared" si="182"/>
        <v>0</v>
      </c>
      <c r="H508" s="31">
        <f t="shared" si="182"/>
        <v>0</v>
      </c>
    </row>
    <row r="509" spans="1:8" ht="47.25">
      <c r="A509" s="39" t="s">
        <v>6</v>
      </c>
      <c r="B509" s="39" t="s">
        <v>61</v>
      </c>
      <c r="C509" s="43">
        <v>1200000000</v>
      </c>
      <c r="D509" s="39"/>
      <c r="E509" s="46" t="s">
        <v>319</v>
      </c>
      <c r="F509" s="31">
        <f t="shared" si="182"/>
        <v>1870.8</v>
      </c>
      <c r="G509" s="31">
        <f t="shared" si="182"/>
        <v>0</v>
      </c>
      <c r="H509" s="31">
        <f t="shared" si="182"/>
        <v>0</v>
      </c>
    </row>
    <row r="510" spans="1:8" ht="31.5">
      <c r="A510" s="39" t="s">
        <v>6</v>
      </c>
      <c r="B510" s="39" t="s">
        <v>61</v>
      </c>
      <c r="C510" s="43">
        <v>1240000000</v>
      </c>
      <c r="D510" s="39"/>
      <c r="E510" s="46" t="s">
        <v>243</v>
      </c>
      <c r="F510" s="31">
        <f t="shared" si="182"/>
        <v>1870.8</v>
      </c>
      <c r="G510" s="31">
        <f t="shared" si="182"/>
        <v>0</v>
      </c>
      <c r="H510" s="31">
        <f t="shared" si="182"/>
        <v>0</v>
      </c>
    </row>
    <row r="511" spans="1:8" ht="12.75">
      <c r="A511" s="39" t="s">
        <v>6</v>
      </c>
      <c r="B511" s="39" t="s">
        <v>61</v>
      </c>
      <c r="C511" s="39">
        <v>1240400000</v>
      </c>
      <c r="D511" s="39"/>
      <c r="E511" s="46" t="s">
        <v>341</v>
      </c>
      <c r="F511" s="31">
        <f t="shared" si="182"/>
        <v>1870.8</v>
      </c>
      <c r="G511" s="31">
        <f t="shared" si="182"/>
        <v>0</v>
      </c>
      <c r="H511" s="31">
        <f t="shared" si="182"/>
        <v>0</v>
      </c>
    </row>
    <row r="512" spans="1:8" ht="31.5">
      <c r="A512" s="39" t="s">
        <v>6</v>
      </c>
      <c r="B512" s="39" t="s">
        <v>61</v>
      </c>
      <c r="C512" s="39" t="s">
        <v>354</v>
      </c>
      <c r="D512" s="39"/>
      <c r="E512" s="46" t="s">
        <v>353</v>
      </c>
      <c r="F512" s="31">
        <f t="shared" si="182"/>
        <v>1870.8</v>
      </c>
      <c r="G512" s="31">
        <f t="shared" si="182"/>
        <v>0</v>
      </c>
      <c r="H512" s="31">
        <f t="shared" si="182"/>
        <v>0</v>
      </c>
    </row>
    <row r="513" spans="1:8" ht="12.75">
      <c r="A513" s="39" t="s">
        <v>6</v>
      </c>
      <c r="B513" s="39" t="s">
        <v>61</v>
      </c>
      <c r="C513" s="39" t="s">
        <v>354</v>
      </c>
      <c r="D513" s="2" t="s">
        <v>95</v>
      </c>
      <c r="E513" s="48" t="s">
        <v>96</v>
      </c>
      <c r="F513" s="31">
        <f t="shared" si="182"/>
        <v>1870.8</v>
      </c>
      <c r="G513" s="31">
        <f t="shared" si="182"/>
        <v>0</v>
      </c>
      <c r="H513" s="31">
        <f t="shared" si="182"/>
        <v>0</v>
      </c>
    </row>
    <row r="514" spans="1:8" ht="31.5">
      <c r="A514" s="39" t="s">
        <v>6</v>
      </c>
      <c r="B514" s="39" t="s">
        <v>61</v>
      </c>
      <c r="C514" s="39" t="s">
        <v>354</v>
      </c>
      <c r="D514" s="2" t="s">
        <v>196</v>
      </c>
      <c r="E514" s="48" t="s">
        <v>197</v>
      </c>
      <c r="F514" s="31">
        <v>1870.8</v>
      </c>
      <c r="G514" s="31">
        <v>0</v>
      </c>
      <c r="H514" s="31">
        <v>0</v>
      </c>
    </row>
    <row r="515" spans="1:8" ht="12.75">
      <c r="A515" s="39" t="s">
        <v>6</v>
      </c>
      <c r="B515" s="39" t="s">
        <v>83</v>
      </c>
      <c r="C515" s="39" t="s">
        <v>88</v>
      </c>
      <c r="D515" s="39" t="s">
        <v>88</v>
      </c>
      <c r="E515" s="46" t="s">
        <v>51</v>
      </c>
      <c r="F515" s="31">
        <f>F516+F545</f>
        <v>12374.3</v>
      </c>
      <c r="G515" s="31">
        <f aca="true" t="shared" si="183" ref="G515:H515">G516+G545</f>
        <v>0</v>
      </c>
      <c r="H515" s="31">
        <f t="shared" si="183"/>
        <v>0</v>
      </c>
    </row>
    <row r="516" spans="1:8" ht="12.75">
      <c r="A516" s="39" t="s">
        <v>6</v>
      </c>
      <c r="B516" s="39" t="s">
        <v>110</v>
      </c>
      <c r="C516" s="39" t="s">
        <v>88</v>
      </c>
      <c r="D516" s="39" t="s">
        <v>88</v>
      </c>
      <c r="E516" s="46" t="s">
        <v>84</v>
      </c>
      <c r="F516" s="31">
        <f>F517</f>
        <v>11803.8</v>
      </c>
      <c r="G516" s="31">
        <f aca="true" t="shared" si="184" ref="G516:H517">G517</f>
        <v>0</v>
      </c>
      <c r="H516" s="31">
        <f t="shared" si="184"/>
        <v>0</v>
      </c>
    </row>
    <row r="517" spans="1:8" ht="47.25">
      <c r="A517" s="39" t="s">
        <v>6</v>
      </c>
      <c r="B517" s="39" t="s">
        <v>110</v>
      </c>
      <c r="C517" s="43">
        <v>1200000000</v>
      </c>
      <c r="D517" s="39"/>
      <c r="E517" s="46" t="s">
        <v>319</v>
      </c>
      <c r="F517" s="31">
        <f>F518</f>
        <v>11803.8</v>
      </c>
      <c r="G517" s="31">
        <f t="shared" si="184"/>
        <v>0</v>
      </c>
      <c r="H517" s="31">
        <f t="shared" si="184"/>
        <v>0</v>
      </c>
    </row>
    <row r="518" spans="1:8" ht="12.75">
      <c r="A518" s="39" t="s">
        <v>6</v>
      </c>
      <c r="B518" s="39" t="s">
        <v>110</v>
      </c>
      <c r="C518" s="39">
        <v>1230000000</v>
      </c>
      <c r="D518" s="39"/>
      <c r="E518" s="46" t="s">
        <v>346</v>
      </c>
      <c r="F518" s="31">
        <f>F519+F523+F527</f>
        <v>11803.8</v>
      </c>
      <c r="G518" s="31">
        <f aca="true" t="shared" si="185" ref="G518:H518">G519+G523+G527</f>
        <v>0</v>
      </c>
      <c r="H518" s="31">
        <f t="shared" si="185"/>
        <v>0</v>
      </c>
    </row>
    <row r="519" spans="1:8" ht="32.25" customHeight="1">
      <c r="A519" s="39" t="s">
        <v>6</v>
      </c>
      <c r="B519" s="39" t="s">
        <v>110</v>
      </c>
      <c r="C519" s="39">
        <v>1230100000</v>
      </c>
      <c r="D519" s="39"/>
      <c r="E519" s="46" t="s">
        <v>347</v>
      </c>
      <c r="F519" s="31">
        <f>F520</f>
        <v>10288.3</v>
      </c>
      <c r="G519" s="31">
        <f aca="true" t="shared" si="186" ref="G519:H521">G520</f>
        <v>0</v>
      </c>
      <c r="H519" s="31">
        <f t="shared" si="186"/>
        <v>0</v>
      </c>
    </row>
    <row r="520" spans="1:8" ht="31.5">
      <c r="A520" s="4" t="s">
        <v>6</v>
      </c>
      <c r="B520" s="4" t="s">
        <v>110</v>
      </c>
      <c r="C520" s="39">
        <v>1230120010</v>
      </c>
      <c r="D520" s="39"/>
      <c r="E520" s="46" t="s">
        <v>221</v>
      </c>
      <c r="F520" s="31">
        <f>F521</f>
        <v>10288.3</v>
      </c>
      <c r="G520" s="31">
        <f t="shared" si="186"/>
        <v>0</v>
      </c>
      <c r="H520" s="31">
        <f t="shared" si="186"/>
        <v>0</v>
      </c>
    </row>
    <row r="521" spans="1:8" ht="31.5">
      <c r="A521" s="4" t="s">
        <v>6</v>
      </c>
      <c r="B521" s="4" t="s">
        <v>110</v>
      </c>
      <c r="C521" s="39">
        <v>1230120010</v>
      </c>
      <c r="D521" s="43" t="s">
        <v>150</v>
      </c>
      <c r="E521" s="46" t="s">
        <v>151</v>
      </c>
      <c r="F521" s="31">
        <f>F522</f>
        <v>10288.3</v>
      </c>
      <c r="G521" s="31">
        <f t="shared" si="186"/>
        <v>0</v>
      </c>
      <c r="H521" s="31">
        <f t="shared" si="186"/>
        <v>0</v>
      </c>
    </row>
    <row r="522" spans="1:8" ht="12.75">
      <c r="A522" s="39" t="s">
        <v>6</v>
      </c>
      <c r="B522" s="39" t="s">
        <v>110</v>
      </c>
      <c r="C522" s="39">
        <v>1230120010</v>
      </c>
      <c r="D522" s="39">
        <v>610</v>
      </c>
      <c r="E522" s="46" t="s">
        <v>199</v>
      </c>
      <c r="F522" s="31">
        <f>9941.9+346.4</f>
        <v>10288.3</v>
      </c>
      <c r="G522" s="31">
        <v>0</v>
      </c>
      <c r="H522" s="31">
        <v>0</v>
      </c>
    </row>
    <row r="523" spans="1:8" ht="63">
      <c r="A523" s="39" t="s">
        <v>6</v>
      </c>
      <c r="B523" s="39" t="s">
        <v>110</v>
      </c>
      <c r="C523" s="39">
        <v>1230200000</v>
      </c>
      <c r="D523" s="39"/>
      <c r="E523" s="46" t="s">
        <v>348</v>
      </c>
      <c r="F523" s="31">
        <f>F524</f>
        <v>254.9</v>
      </c>
      <c r="G523" s="31">
        <f aca="true" t="shared" si="187" ref="G523:H525">G524</f>
        <v>0</v>
      </c>
      <c r="H523" s="31">
        <f t="shared" si="187"/>
        <v>0</v>
      </c>
    </row>
    <row r="524" spans="1:8" ht="12.75">
      <c r="A524" s="39" t="s">
        <v>6</v>
      </c>
      <c r="B524" s="39" t="s">
        <v>110</v>
      </c>
      <c r="C524" s="39">
        <v>1230220040</v>
      </c>
      <c r="D524" s="39"/>
      <c r="E524" s="46" t="s">
        <v>349</v>
      </c>
      <c r="F524" s="31">
        <f>F525</f>
        <v>254.9</v>
      </c>
      <c r="G524" s="31">
        <f t="shared" si="187"/>
        <v>0</v>
      </c>
      <c r="H524" s="31">
        <f t="shared" si="187"/>
        <v>0</v>
      </c>
    </row>
    <row r="525" spans="1:8" ht="31.5">
      <c r="A525" s="39" t="s">
        <v>6</v>
      </c>
      <c r="B525" s="39" t="s">
        <v>110</v>
      </c>
      <c r="C525" s="39">
        <v>1230220040</v>
      </c>
      <c r="D525" s="43" t="s">
        <v>150</v>
      </c>
      <c r="E525" s="46" t="s">
        <v>151</v>
      </c>
      <c r="F525" s="31">
        <f>F526</f>
        <v>254.9</v>
      </c>
      <c r="G525" s="31">
        <f t="shared" si="187"/>
        <v>0</v>
      </c>
      <c r="H525" s="31">
        <f t="shared" si="187"/>
        <v>0</v>
      </c>
    </row>
    <row r="526" spans="1:8" ht="12.75">
      <c r="A526" s="39" t="s">
        <v>6</v>
      </c>
      <c r="B526" s="39" t="s">
        <v>110</v>
      </c>
      <c r="C526" s="39">
        <v>1230220040</v>
      </c>
      <c r="D526" s="39">
        <v>610</v>
      </c>
      <c r="E526" s="46" t="s">
        <v>199</v>
      </c>
      <c r="F526" s="31">
        <v>254.9</v>
      </c>
      <c r="G526" s="31">
        <v>0</v>
      </c>
      <c r="H526" s="31">
        <v>0</v>
      </c>
    </row>
    <row r="527" spans="1:8" ht="31.5">
      <c r="A527" s="39" t="s">
        <v>6</v>
      </c>
      <c r="B527" s="39" t="s">
        <v>110</v>
      </c>
      <c r="C527" s="39">
        <v>1230600000</v>
      </c>
      <c r="D527" s="39"/>
      <c r="E527" s="46" t="s">
        <v>350</v>
      </c>
      <c r="F527" s="31">
        <f>F528+F535+F538</f>
        <v>1260.6</v>
      </c>
      <c r="G527" s="31">
        <f aca="true" t="shared" si="188" ref="G527:H527">G528+G535+G538</f>
        <v>0</v>
      </c>
      <c r="H527" s="31">
        <f t="shared" si="188"/>
        <v>0</v>
      </c>
    </row>
    <row r="528" spans="1:8" ht="31.5">
      <c r="A528" s="39" t="s">
        <v>6</v>
      </c>
      <c r="B528" s="39" t="s">
        <v>110</v>
      </c>
      <c r="C528" s="39">
        <v>1230620300</v>
      </c>
      <c r="D528" s="39"/>
      <c r="E528" s="46" t="s">
        <v>351</v>
      </c>
      <c r="F528" s="31">
        <f>F529+F531+F533</f>
        <v>439</v>
      </c>
      <c r="G528" s="31">
        <f aca="true" t="shared" si="189" ref="G528:H528">G529+G531+G533</f>
        <v>0</v>
      </c>
      <c r="H528" s="31">
        <f t="shared" si="189"/>
        <v>0</v>
      </c>
    </row>
    <row r="529" spans="1:8" ht="63">
      <c r="A529" s="39" t="s">
        <v>6</v>
      </c>
      <c r="B529" s="39" t="s">
        <v>110</v>
      </c>
      <c r="C529" s="39">
        <v>1230620300</v>
      </c>
      <c r="D529" s="43" t="s">
        <v>90</v>
      </c>
      <c r="E529" s="46" t="s">
        <v>2</v>
      </c>
      <c r="F529" s="31">
        <f>F530</f>
        <v>141.3</v>
      </c>
      <c r="G529" s="31">
        <f aca="true" t="shared" si="190" ref="G529:H529">G530</f>
        <v>0</v>
      </c>
      <c r="H529" s="31">
        <f t="shared" si="190"/>
        <v>0</v>
      </c>
    </row>
    <row r="530" spans="1:8" ht="30.6" customHeight="1">
      <c r="A530" s="39" t="s">
        <v>6</v>
      </c>
      <c r="B530" s="39" t="s">
        <v>110</v>
      </c>
      <c r="C530" s="39">
        <v>1230620300</v>
      </c>
      <c r="D530" s="39">
        <v>120</v>
      </c>
      <c r="E530" s="46" t="s">
        <v>193</v>
      </c>
      <c r="F530" s="31">
        <v>141.3</v>
      </c>
      <c r="G530" s="31">
        <v>0</v>
      </c>
      <c r="H530" s="31">
        <v>0</v>
      </c>
    </row>
    <row r="531" spans="1:8" ht="31.5">
      <c r="A531" s="39" t="s">
        <v>6</v>
      </c>
      <c r="B531" s="39" t="s">
        <v>110</v>
      </c>
      <c r="C531" s="39">
        <v>1230620300</v>
      </c>
      <c r="D531" s="43" t="s">
        <v>91</v>
      </c>
      <c r="E531" s="46" t="s">
        <v>148</v>
      </c>
      <c r="F531" s="31">
        <f>F532</f>
        <v>194.2</v>
      </c>
      <c r="G531" s="31">
        <f aca="true" t="shared" si="191" ref="G531:H531">G532</f>
        <v>0</v>
      </c>
      <c r="H531" s="31">
        <f t="shared" si="191"/>
        <v>0</v>
      </c>
    </row>
    <row r="532" spans="1:8" ht="29.45" customHeight="1">
      <c r="A532" s="39" t="s">
        <v>6</v>
      </c>
      <c r="B532" s="39" t="s">
        <v>110</v>
      </c>
      <c r="C532" s="39">
        <v>1230620300</v>
      </c>
      <c r="D532" s="39">
        <v>240</v>
      </c>
      <c r="E532" s="46" t="s">
        <v>194</v>
      </c>
      <c r="F532" s="31">
        <v>194.2</v>
      </c>
      <c r="G532" s="31">
        <v>0</v>
      </c>
      <c r="H532" s="31">
        <v>0</v>
      </c>
    </row>
    <row r="533" spans="1:8" ht="12.75">
      <c r="A533" s="39" t="s">
        <v>6</v>
      </c>
      <c r="B533" s="39" t="s">
        <v>110</v>
      </c>
      <c r="C533" s="39">
        <v>1230620300</v>
      </c>
      <c r="D533" s="39" t="s">
        <v>92</v>
      </c>
      <c r="E533" s="46" t="s">
        <v>93</v>
      </c>
      <c r="F533" s="31">
        <f>F534</f>
        <v>103.5</v>
      </c>
      <c r="G533" s="31">
        <f aca="true" t="shared" si="192" ref="G533:H533">G534</f>
        <v>0</v>
      </c>
      <c r="H533" s="31">
        <f t="shared" si="192"/>
        <v>0</v>
      </c>
    </row>
    <row r="534" spans="1:8" ht="12.75">
      <c r="A534" s="39" t="s">
        <v>6</v>
      </c>
      <c r="B534" s="39" t="s">
        <v>110</v>
      </c>
      <c r="C534" s="39">
        <v>1230620300</v>
      </c>
      <c r="D534" s="39">
        <v>850</v>
      </c>
      <c r="E534" s="46" t="s">
        <v>195</v>
      </c>
      <c r="F534" s="31">
        <v>103.5</v>
      </c>
      <c r="G534" s="31">
        <v>0</v>
      </c>
      <c r="H534" s="31">
        <v>0</v>
      </c>
    </row>
    <row r="535" spans="1:8" ht="31.5">
      <c r="A535" s="39" t="s">
        <v>6</v>
      </c>
      <c r="B535" s="39" t="s">
        <v>110</v>
      </c>
      <c r="C535" s="39">
        <v>1230620310</v>
      </c>
      <c r="D535" s="39"/>
      <c r="E535" s="46" t="s">
        <v>352</v>
      </c>
      <c r="F535" s="31">
        <f>F536</f>
        <v>55.3</v>
      </c>
      <c r="G535" s="31">
        <f aca="true" t="shared" si="193" ref="G535:H536">G536</f>
        <v>0</v>
      </c>
      <c r="H535" s="31">
        <f t="shared" si="193"/>
        <v>0</v>
      </c>
    </row>
    <row r="536" spans="1:8" ht="31.5">
      <c r="A536" s="39" t="s">
        <v>6</v>
      </c>
      <c r="B536" s="39" t="s">
        <v>110</v>
      </c>
      <c r="C536" s="39">
        <v>1230620310</v>
      </c>
      <c r="D536" s="43" t="s">
        <v>91</v>
      </c>
      <c r="E536" s="46" t="s">
        <v>148</v>
      </c>
      <c r="F536" s="31">
        <f>F537</f>
        <v>55.3</v>
      </c>
      <c r="G536" s="31">
        <f t="shared" si="193"/>
        <v>0</v>
      </c>
      <c r="H536" s="31">
        <f t="shared" si="193"/>
        <v>0</v>
      </c>
    </row>
    <row r="537" spans="1:8" ht="32.45" customHeight="1">
      <c r="A537" s="39" t="s">
        <v>6</v>
      </c>
      <c r="B537" s="39" t="s">
        <v>110</v>
      </c>
      <c r="C537" s="39">
        <v>1230620310</v>
      </c>
      <c r="D537" s="39">
        <v>240</v>
      </c>
      <c r="E537" s="46" t="s">
        <v>194</v>
      </c>
      <c r="F537" s="31">
        <v>55.3</v>
      </c>
      <c r="G537" s="31">
        <v>0</v>
      </c>
      <c r="H537" s="31">
        <v>0</v>
      </c>
    </row>
    <row r="538" spans="1:8" ht="12.75">
      <c r="A538" s="39" t="s">
        <v>6</v>
      </c>
      <c r="B538" s="39" t="s">
        <v>110</v>
      </c>
      <c r="C538" s="39">
        <v>1230620320</v>
      </c>
      <c r="D538" s="39"/>
      <c r="E538" s="46" t="s">
        <v>259</v>
      </c>
      <c r="F538" s="31">
        <f>F539+F541+F543</f>
        <v>766.3</v>
      </c>
      <c r="G538" s="31">
        <f aca="true" t="shared" si="194" ref="G538:H538">G539+G541+G543</f>
        <v>0</v>
      </c>
      <c r="H538" s="31">
        <f t="shared" si="194"/>
        <v>0</v>
      </c>
    </row>
    <row r="539" spans="1:8" ht="63">
      <c r="A539" s="39" t="s">
        <v>6</v>
      </c>
      <c r="B539" s="39" t="s">
        <v>110</v>
      </c>
      <c r="C539" s="39">
        <v>1230620320</v>
      </c>
      <c r="D539" s="43" t="s">
        <v>90</v>
      </c>
      <c r="E539" s="46" t="s">
        <v>2</v>
      </c>
      <c r="F539" s="31">
        <f>F540</f>
        <v>382.1</v>
      </c>
      <c r="G539" s="31">
        <f aca="true" t="shared" si="195" ref="G539:H539">G540</f>
        <v>0</v>
      </c>
      <c r="H539" s="31">
        <f t="shared" si="195"/>
        <v>0</v>
      </c>
    </row>
    <row r="540" spans="1:8" ht="31.15" customHeight="1">
      <c r="A540" s="39" t="s">
        <v>6</v>
      </c>
      <c r="B540" s="39" t="s">
        <v>110</v>
      </c>
      <c r="C540" s="39">
        <v>1230620320</v>
      </c>
      <c r="D540" s="39">
        <v>120</v>
      </c>
      <c r="E540" s="46" t="s">
        <v>193</v>
      </c>
      <c r="F540" s="31">
        <v>382.1</v>
      </c>
      <c r="G540" s="31">
        <v>0</v>
      </c>
      <c r="H540" s="31">
        <v>0</v>
      </c>
    </row>
    <row r="541" spans="1:8" ht="31.5">
      <c r="A541" s="39" t="s">
        <v>6</v>
      </c>
      <c r="B541" s="39" t="s">
        <v>110</v>
      </c>
      <c r="C541" s="39">
        <v>1230620320</v>
      </c>
      <c r="D541" s="43" t="s">
        <v>91</v>
      </c>
      <c r="E541" s="46" t="s">
        <v>148</v>
      </c>
      <c r="F541" s="31">
        <f>F542</f>
        <v>240.2</v>
      </c>
      <c r="G541" s="31">
        <f aca="true" t="shared" si="196" ref="G541:H541">G542</f>
        <v>0</v>
      </c>
      <c r="H541" s="31">
        <f t="shared" si="196"/>
        <v>0</v>
      </c>
    </row>
    <row r="542" spans="1:8" ht="29.45" customHeight="1">
      <c r="A542" s="39" t="s">
        <v>6</v>
      </c>
      <c r="B542" s="39" t="s">
        <v>110</v>
      </c>
      <c r="C542" s="39">
        <v>1230620320</v>
      </c>
      <c r="D542" s="39">
        <v>240</v>
      </c>
      <c r="E542" s="46" t="s">
        <v>194</v>
      </c>
      <c r="F542" s="31">
        <v>240.2</v>
      </c>
      <c r="G542" s="31">
        <v>0</v>
      </c>
      <c r="H542" s="31">
        <v>0</v>
      </c>
    </row>
    <row r="543" spans="1:8" ht="31.5">
      <c r="A543" s="39" t="s">
        <v>6</v>
      </c>
      <c r="B543" s="39" t="s">
        <v>110</v>
      </c>
      <c r="C543" s="39">
        <v>1230620320</v>
      </c>
      <c r="D543" s="43" t="s">
        <v>150</v>
      </c>
      <c r="E543" s="46" t="s">
        <v>151</v>
      </c>
      <c r="F543" s="31">
        <f>F544</f>
        <v>144</v>
      </c>
      <c r="G543" s="31">
        <f aca="true" t="shared" si="197" ref="G543:H543">G544</f>
        <v>0</v>
      </c>
      <c r="H543" s="31">
        <f t="shared" si="197"/>
        <v>0</v>
      </c>
    </row>
    <row r="544" spans="1:8" ht="12.75">
      <c r="A544" s="39" t="s">
        <v>6</v>
      </c>
      <c r="B544" s="39" t="s">
        <v>110</v>
      </c>
      <c r="C544" s="39">
        <v>1230620320</v>
      </c>
      <c r="D544" s="39">
        <v>610</v>
      </c>
      <c r="E544" s="46" t="s">
        <v>199</v>
      </c>
      <c r="F544" s="31">
        <v>144</v>
      </c>
      <c r="G544" s="31">
        <v>0</v>
      </c>
      <c r="H544" s="31">
        <v>0</v>
      </c>
    </row>
    <row r="545" spans="1:8" ht="12.75">
      <c r="A545" s="39" t="s">
        <v>6</v>
      </c>
      <c r="B545" s="39" t="s">
        <v>111</v>
      </c>
      <c r="C545" s="39" t="s">
        <v>88</v>
      </c>
      <c r="D545" s="39" t="s">
        <v>88</v>
      </c>
      <c r="E545" s="46" t="s">
        <v>0</v>
      </c>
      <c r="F545" s="31">
        <f>F546</f>
        <v>570.5</v>
      </c>
      <c r="G545" s="31">
        <f aca="true" t="shared" si="198" ref="G545:H548">G546</f>
        <v>0</v>
      </c>
      <c r="H545" s="31">
        <f t="shared" si="198"/>
        <v>0</v>
      </c>
    </row>
    <row r="546" spans="1:8" ht="12.75">
      <c r="A546" s="39" t="s">
        <v>6</v>
      </c>
      <c r="B546" s="39" t="s">
        <v>111</v>
      </c>
      <c r="C546" s="43" t="s">
        <v>205</v>
      </c>
      <c r="D546" s="43" t="s">
        <v>88</v>
      </c>
      <c r="E546" s="46" t="s">
        <v>200</v>
      </c>
      <c r="F546" s="31">
        <f>F547</f>
        <v>570.5</v>
      </c>
      <c r="G546" s="31">
        <f t="shared" si="198"/>
        <v>0</v>
      </c>
      <c r="H546" s="31">
        <f t="shared" si="198"/>
        <v>0</v>
      </c>
    </row>
    <row r="547" spans="1:8" ht="31.5">
      <c r="A547" s="39" t="s">
        <v>6</v>
      </c>
      <c r="B547" s="39" t="s">
        <v>111</v>
      </c>
      <c r="C547" s="39">
        <v>9990000000</v>
      </c>
      <c r="D547" s="39"/>
      <c r="E547" s="46" t="s">
        <v>272</v>
      </c>
      <c r="F547" s="31">
        <f>F548</f>
        <v>570.5</v>
      </c>
      <c r="G547" s="31">
        <f t="shared" si="198"/>
        <v>0</v>
      </c>
      <c r="H547" s="31">
        <f t="shared" si="198"/>
        <v>0</v>
      </c>
    </row>
    <row r="548" spans="1:8" ht="31.5">
      <c r="A548" s="39" t="s">
        <v>6</v>
      </c>
      <c r="B548" s="39" t="s">
        <v>111</v>
      </c>
      <c r="C548" s="39">
        <v>9990200000</v>
      </c>
      <c r="D548" s="35"/>
      <c r="E548" s="46" t="s">
        <v>215</v>
      </c>
      <c r="F548" s="31">
        <f>F549</f>
        <v>570.5</v>
      </c>
      <c r="G548" s="31">
        <f t="shared" si="198"/>
        <v>0</v>
      </c>
      <c r="H548" s="31">
        <f t="shared" si="198"/>
        <v>0</v>
      </c>
    </row>
    <row r="549" spans="1:8" ht="47.25">
      <c r="A549" s="39" t="s">
        <v>6</v>
      </c>
      <c r="B549" s="39" t="s">
        <v>111</v>
      </c>
      <c r="C549" s="39">
        <v>9990225000</v>
      </c>
      <c r="D549" s="39"/>
      <c r="E549" s="46" t="s">
        <v>216</v>
      </c>
      <c r="F549" s="31">
        <f>F550+F552</f>
        <v>570.5</v>
      </c>
      <c r="G549" s="31">
        <f aca="true" t="shared" si="199" ref="G549:H549">G550+G552</f>
        <v>0</v>
      </c>
      <c r="H549" s="31">
        <f t="shared" si="199"/>
        <v>0</v>
      </c>
    </row>
    <row r="550" spans="1:8" ht="63">
      <c r="A550" s="39" t="s">
        <v>6</v>
      </c>
      <c r="B550" s="39" t="s">
        <v>111</v>
      </c>
      <c r="C550" s="39">
        <v>9990225000</v>
      </c>
      <c r="D550" s="43" t="s">
        <v>90</v>
      </c>
      <c r="E550" s="46" t="s">
        <v>2</v>
      </c>
      <c r="F550" s="31">
        <f>F551</f>
        <v>525.5</v>
      </c>
      <c r="G550" s="31">
        <f aca="true" t="shared" si="200" ref="G550:H550">G551</f>
        <v>0</v>
      </c>
      <c r="H550" s="31">
        <f t="shared" si="200"/>
        <v>0</v>
      </c>
    </row>
    <row r="551" spans="1:8" ht="35.45" customHeight="1">
      <c r="A551" s="39" t="s">
        <v>6</v>
      </c>
      <c r="B551" s="39" t="s">
        <v>111</v>
      </c>
      <c r="C551" s="39">
        <v>9990225000</v>
      </c>
      <c r="D551" s="39">
        <v>120</v>
      </c>
      <c r="E551" s="46" t="s">
        <v>193</v>
      </c>
      <c r="F551" s="31">
        <v>525.5</v>
      </c>
      <c r="G551" s="31">
        <v>0</v>
      </c>
      <c r="H551" s="31">
        <v>0</v>
      </c>
    </row>
    <row r="552" spans="1:8" ht="31.5">
      <c r="A552" s="39" t="s">
        <v>6</v>
      </c>
      <c r="B552" s="39" t="s">
        <v>111</v>
      </c>
      <c r="C552" s="39">
        <v>9990225000</v>
      </c>
      <c r="D552" s="43" t="s">
        <v>91</v>
      </c>
      <c r="E552" s="46" t="s">
        <v>148</v>
      </c>
      <c r="F552" s="31">
        <f>F553</f>
        <v>45</v>
      </c>
      <c r="G552" s="31">
        <f aca="true" t="shared" si="201" ref="G552:H552">G553</f>
        <v>0</v>
      </c>
      <c r="H552" s="31">
        <f t="shared" si="201"/>
        <v>0</v>
      </c>
    </row>
    <row r="553" spans="1:8" ht="33" customHeight="1">
      <c r="A553" s="39" t="s">
        <v>6</v>
      </c>
      <c r="B553" s="39" t="s">
        <v>111</v>
      </c>
      <c r="C553" s="39">
        <v>9990225000</v>
      </c>
      <c r="D553" s="39">
        <v>240</v>
      </c>
      <c r="E553" s="46" t="s">
        <v>194</v>
      </c>
      <c r="F553" s="31">
        <v>45</v>
      </c>
      <c r="G553" s="31">
        <v>0</v>
      </c>
      <c r="H553" s="31">
        <v>0</v>
      </c>
    </row>
    <row r="554" spans="1:8" ht="12.75">
      <c r="A554" s="20" t="s">
        <v>13</v>
      </c>
      <c r="B554" s="35" t="s">
        <v>88</v>
      </c>
      <c r="C554" s="35" t="s">
        <v>88</v>
      </c>
      <c r="D554" s="35" t="s">
        <v>88</v>
      </c>
      <c r="E554" s="42" t="s">
        <v>157</v>
      </c>
      <c r="F554" s="44">
        <f>F567+F575+F675+F555</f>
        <v>422532.1</v>
      </c>
      <c r="G554" s="44">
        <f>G567+G575+G675+G555</f>
        <v>414793.9</v>
      </c>
      <c r="H554" s="44">
        <f>H567+H575+H675+H555</f>
        <v>414793.9</v>
      </c>
    </row>
    <row r="555" spans="1:8" ht="12.75">
      <c r="A555" s="39" t="s">
        <v>13</v>
      </c>
      <c r="B555" s="39" t="s">
        <v>76</v>
      </c>
      <c r="C555" s="39" t="s">
        <v>88</v>
      </c>
      <c r="D555" s="39" t="s">
        <v>88</v>
      </c>
      <c r="E555" s="17" t="s">
        <v>25</v>
      </c>
      <c r="F555" s="31">
        <f>F556</f>
        <v>25</v>
      </c>
      <c r="G555" s="31">
        <f aca="true" t="shared" si="202" ref="G555:H557">G556</f>
        <v>0</v>
      </c>
      <c r="H555" s="31">
        <f t="shared" si="202"/>
        <v>0</v>
      </c>
    </row>
    <row r="556" spans="1:8" ht="12.75">
      <c r="A556" s="39" t="s">
        <v>13</v>
      </c>
      <c r="B556" s="39" t="s">
        <v>82</v>
      </c>
      <c r="C556" s="39"/>
      <c r="D556" s="39"/>
      <c r="E556" s="46" t="s">
        <v>44</v>
      </c>
      <c r="F556" s="31">
        <f>F557</f>
        <v>25</v>
      </c>
      <c r="G556" s="31">
        <f t="shared" si="202"/>
        <v>0</v>
      </c>
      <c r="H556" s="31">
        <f t="shared" si="202"/>
        <v>0</v>
      </c>
    </row>
    <row r="557" spans="1:8" ht="47.25">
      <c r="A557" s="39" t="s">
        <v>13</v>
      </c>
      <c r="B557" s="43" t="s">
        <v>82</v>
      </c>
      <c r="C557" s="43">
        <v>1600000000</v>
      </c>
      <c r="D557" s="43"/>
      <c r="E557" s="46" t="s">
        <v>209</v>
      </c>
      <c r="F557" s="31">
        <f>F558</f>
        <v>25</v>
      </c>
      <c r="G557" s="31">
        <f t="shared" si="202"/>
        <v>0</v>
      </c>
      <c r="H557" s="31">
        <f t="shared" si="202"/>
        <v>0</v>
      </c>
    </row>
    <row r="558" spans="1:8" ht="47.25">
      <c r="A558" s="39" t="s">
        <v>13</v>
      </c>
      <c r="B558" s="39" t="s">
        <v>82</v>
      </c>
      <c r="C558" s="43">
        <v>1630000000</v>
      </c>
      <c r="D558" s="39"/>
      <c r="E558" s="46" t="s">
        <v>369</v>
      </c>
      <c r="F558" s="31">
        <f>F559+F563</f>
        <v>25</v>
      </c>
      <c r="G558" s="31">
        <f aca="true" t="shared" si="203" ref="G558:H558">G559+G563</f>
        <v>0</v>
      </c>
      <c r="H558" s="31">
        <f t="shared" si="203"/>
        <v>0</v>
      </c>
    </row>
    <row r="559" spans="1:8" ht="47.25">
      <c r="A559" s="39" t="s">
        <v>13</v>
      </c>
      <c r="B559" s="43" t="s">
        <v>82</v>
      </c>
      <c r="C559" s="39">
        <v>1630100000</v>
      </c>
      <c r="D559" s="39"/>
      <c r="E559" s="46" t="s">
        <v>370</v>
      </c>
      <c r="F559" s="31">
        <f>F560</f>
        <v>21</v>
      </c>
      <c r="G559" s="31">
        <f aca="true" t="shared" si="204" ref="G559:H561">G560</f>
        <v>0</v>
      </c>
      <c r="H559" s="31">
        <f t="shared" si="204"/>
        <v>0</v>
      </c>
    </row>
    <row r="560" spans="1:8" ht="47.25">
      <c r="A560" s="4" t="s">
        <v>13</v>
      </c>
      <c r="B560" s="39" t="s">
        <v>82</v>
      </c>
      <c r="C560" s="39">
        <v>1630120180</v>
      </c>
      <c r="D560" s="39"/>
      <c r="E560" s="46" t="s">
        <v>371</v>
      </c>
      <c r="F560" s="31">
        <f>F561</f>
        <v>21</v>
      </c>
      <c r="G560" s="31">
        <f t="shared" si="204"/>
        <v>0</v>
      </c>
      <c r="H560" s="31">
        <f t="shared" si="204"/>
        <v>0</v>
      </c>
    </row>
    <row r="561" spans="1:8" ht="31.5">
      <c r="A561" s="4" t="s">
        <v>13</v>
      </c>
      <c r="B561" s="43" t="s">
        <v>82</v>
      </c>
      <c r="C561" s="39">
        <v>1630120180</v>
      </c>
      <c r="D561" s="39" t="s">
        <v>91</v>
      </c>
      <c r="E561" s="46" t="s">
        <v>148</v>
      </c>
      <c r="F561" s="31">
        <f>F562</f>
        <v>21</v>
      </c>
      <c r="G561" s="31">
        <f t="shared" si="204"/>
        <v>0</v>
      </c>
      <c r="H561" s="31">
        <f t="shared" si="204"/>
        <v>0</v>
      </c>
    </row>
    <row r="562" spans="1:8" ht="34.15" customHeight="1">
      <c r="A562" s="39" t="s">
        <v>13</v>
      </c>
      <c r="B562" s="43" t="s">
        <v>82</v>
      </c>
      <c r="C562" s="39">
        <v>1630120180</v>
      </c>
      <c r="D562" s="39">
        <v>240</v>
      </c>
      <c r="E562" s="46" t="s">
        <v>194</v>
      </c>
      <c r="F562" s="31">
        <v>21</v>
      </c>
      <c r="G562" s="31">
        <v>0</v>
      </c>
      <c r="H562" s="31">
        <v>0</v>
      </c>
    </row>
    <row r="563" spans="1:8" ht="44.45" customHeight="1">
      <c r="A563" s="39" t="s">
        <v>13</v>
      </c>
      <c r="B563" s="39" t="s">
        <v>82</v>
      </c>
      <c r="C563" s="39">
        <v>1630200000</v>
      </c>
      <c r="D563" s="39"/>
      <c r="E563" s="46" t="s">
        <v>372</v>
      </c>
      <c r="F563" s="31">
        <f>F564</f>
        <v>4</v>
      </c>
      <c r="G563" s="31">
        <f aca="true" t="shared" si="205" ref="G563:H565">G564</f>
        <v>0</v>
      </c>
      <c r="H563" s="31">
        <f t="shared" si="205"/>
        <v>0</v>
      </c>
    </row>
    <row r="564" spans="1:8" ht="20.45" customHeight="1">
      <c r="A564" s="39" t="s">
        <v>13</v>
      </c>
      <c r="B564" s="43" t="s">
        <v>82</v>
      </c>
      <c r="C564" s="39">
        <v>1630220530</v>
      </c>
      <c r="D564" s="39"/>
      <c r="E564" s="46" t="s">
        <v>373</v>
      </c>
      <c r="F564" s="31">
        <f>F565</f>
        <v>4</v>
      </c>
      <c r="G564" s="31">
        <f t="shared" si="205"/>
        <v>0</v>
      </c>
      <c r="H564" s="31">
        <f t="shared" si="205"/>
        <v>0</v>
      </c>
    </row>
    <row r="565" spans="1:8" ht="31.5">
      <c r="A565" s="39" t="s">
        <v>13</v>
      </c>
      <c r="B565" s="43" t="s">
        <v>82</v>
      </c>
      <c r="C565" s="39">
        <v>1630220530</v>
      </c>
      <c r="D565" s="39" t="s">
        <v>91</v>
      </c>
      <c r="E565" s="46" t="s">
        <v>148</v>
      </c>
      <c r="F565" s="31">
        <f>F566</f>
        <v>4</v>
      </c>
      <c r="G565" s="31">
        <f t="shared" si="205"/>
        <v>0</v>
      </c>
      <c r="H565" s="31">
        <f t="shared" si="205"/>
        <v>0</v>
      </c>
    </row>
    <row r="566" spans="1:8" ht="32.45" customHeight="1">
      <c r="A566" s="39" t="s">
        <v>13</v>
      </c>
      <c r="B566" s="39" t="s">
        <v>82</v>
      </c>
      <c r="C566" s="39">
        <v>1630220530</v>
      </c>
      <c r="D566" s="39">
        <v>240</v>
      </c>
      <c r="E566" s="46" t="s">
        <v>194</v>
      </c>
      <c r="F566" s="31">
        <v>4</v>
      </c>
      <c r="G566" s="31">
        <v>0</v>
      </c>
      <c r="H566" s="31">
        <v>0</v>
      </c>
    </row>
    <row r="567" spans="1:8" ht="12.75">
      <c r="A567" s="39" t="s">
        <v>13</v>
      </c>
      <c r="B567" s="39" t="s">
        <v>78</v>
      </c>
      <c r="C567" s="39" t="s">
        <v>88</v>
      </c>
      <c r="D567" s="39" t="s">
        <v>88</v>
      </c>
      <c r="E567" s="10" t="s">
        <v>46</v>
      </c>
      <c r="F567" s="31">
        <f aca="true" t="shared" si="206" ref="F567:H573">F568</f>
        <v>112.3</v>
      </c>
      <c r="G567" s="31">
        <f t="shared" si="206"/>
        <v>112.3</v>
      </c>
      <c r="H567" s="31">
        <f t="shared" si="206"/>
        <v>112.3</v>
      </c>
    </row>
    <row r="568" spans="1:8" ht="12.75">
      <c r="A568" s="39" t="s">
        <v>13</v>
      </c>
      <c r="B568" s="27" t="s">
        <v>191</v>
      </c>
      <c r="C568" s="35"/>
      <c r="D568" s="35"/>
      <c r="E568" s="46" t="s">
        <v>192</v>
      </c>
      <c r="F568" s="31">
        <f t="shared" si="206"/>
        <v>112.3</v>
      </c>
      <c r="G568" s="31">
        <f t="shared" si="206"/>
        <v>112.3</v>
      </c>
      <c r="H568" s="31">
        <f t="shared" si="206"/>
        <v>112.3</v>
      </c>
    </row>
    <row r="569" spans="1:8" ht="34.5" customHeight="1">
      <c r="A569" s="39" t="s">
        <v>13</v>
      </c>
      <c r="B569" s="27" t="s">
        <v>191</v>
      </c>
      <c r="C569" s="43">
        <v>1100000000</v>
      </c>
      <c r="D569" s="35"/>
      <c r="E569" s="46" t="s">
        <v>324</v>
      </c>
      <c r="F569" s="31">
        <f t="shared" si="206"/>
        <v>112.3</v>
      </c>
      <c r="G569" s="31">
        <f t="shared" si="206"/>
        <v>112.3</v>
      </c>
      <c r="H569" s="31">
        <f t="shared" si="206"/>
        <v>112.3</v>
      </c>
    </row>
    <row r="570" spans="1:8" ht="31.5">
      <c r="A570" s="39" t="s">
        <v>13</v>
      </c>
      <c r="B570" s="27" t="s">
        <v>191</v>
      </c>
      <c r="C570" s="43">
        <v>1130000000</v>
      </c>
      <c r="D570" s="35"/>
      <c r="E570" s="46" t="s">
        <v>212</v>
      </c>
      <c r="F570" s="31">
        <f t="shared" si="206"/>
        <v>112.3</v>
      </c>
      <c r="G570" s="31">
        <f t="shared" si="206"/>
        <v>112.3</v>
      </c>
      <c r="H570" s="31">
        <f t="shared" si="206"/>
        <v>112.3</v>
      </c>
    </row>
    <row r="571" spans="1:8" ht="47.25">
      <c r="A571" s="39" t="s">
        <v>13</v>
      </c>
      <c r="B571" s="27" t="s">
        <v>191</v>
      </c>
      <c r="C571" s="43">
        <v>1130300000</v>
      </c>
      <c r="D571" s="35"/>
      <c r="E571" s="46" t="s">
        <v>213</v>
      </c>
      <c r="F571" s="31">
        <f t="shared" si="206"/>
        <v>112.3</v>
      </c>
      <c r="G571" s="31">
        <f t="shared" si="206"/>
        <v>112.3</v>
      </c>
      <c r="H571" s="31">
        <f t="shared" si="206"/>
        <v>112.3</v>
      </c>
    </row>
    <row r="572" spans="1:8" ht="31.5">
      <c r="A572" s="4" t="s">
        <v>13</v>
      </c>
      <c r="B572" s="27" t="s">
        <v>191</v>
      </c>
      <c r="C572" s="43">
        <v>1130320280</v>
      </c>
      <c r="D572" s="35"/>
      <c r="E572" s="46" t="s">
        <v>214</v>
      </c>
      <c r="F572" s="31">
        <f t="shared" si="206"/>
        <v>112.3</v>
      </c>
      <c r="G572" s="31">
        <f t="shared" si="206"/>
        <v>112.3</v>
      </c>
      <c r="H572" s="31">
        <f t="shared" si="206"/>
        <v>112.3</v>
      </c>
    </row>
    <row r="573" spans="1:8" ht="31.5">
      <c r="A573" s="4" t="s">
        <v>13</v>
      </c>
      <c r="B573" s="27" t="s">
        <v>191</v>
      </c>
      <c r="C573" s="43">
        <v>1130320280</v>
      </c>
      <c r="D573" s="43" t="s">
        <v>150</v>
      </c>
      <c r="E573" s="46" t="s">
        <v>151</v>
      </c>
      <c r="F573" s="31">
        <f t="shared" si="206"/>
        <v>112.3</v>
      </c>
      <c r="G573" s="31">
        <f t="shared" si="206"/>
        <v>112.3</v>
      </c>
      <c r="H573" s="31">
        <f t="shared" si="206"/>
        <v>112.3</v>
      </c>
    </row>
    <row r="574" spans="1:8" ht="12.75">
      <c r="A574" s="39" t="s">
        <v>13</v>
      </c>
      <c r="B574" s="27" t="s">
        <v>191</v>
      </c>
      <c r="C574" s="43">
        <v>1130320280</v>
      </c>
      <c r="D574" s="39">
        <v>610</v>
      </c>
      <c r="E574" s="46" t="s">
        <v>199</v>
      </c>
      <c r="F574" s="31">
        <v>112.3</v>
      </c>
      <c r="G574" s="31">
        <v>112.3</v>
      </c>
      <c r="H574" s="31">
        <v>112.3</v>
      </c>
    </row>
    <row r="575" spans="1:8" ht="12.75">
      <c r="A575" s="39" t="s">
        <v>13</v>
      </c>
      <c r="B575" s="39" t="s">
        <v>58</v>
      </c>
      <c r="C575" s="39" t="s">
        <v>88</v>
      </c>
      <c r="D575" s="39" t="s">
        <v>88</v>
      </c>
      <c r="E575" s="46" t="s">
        <v>50</v>
      </c>
      <c r="F575" s="31">
        <f>F576+F586+F624+F642+F649+F635</f>
        <v>411946.2</v>
      </c>
      <c r="G575" s="31">
        <f>G576+G586+G624+G642+G649+G635</f>
        <v>404233.00000000006</v>
      </c>
      <c r="H575" s="31">
        <f>H576+H586+H624+H642+H649+H635</f>
        <v>404233.00000000006</v>
      </c>
    </row>
    <row r="576" spans="1:8" ht="12.75">
      <c r="A576" s="39" t="s">
        <v>13</v>
      </c>
      <c r="B576" s="39" t="s">
        <v>72</v>
      </c>
      <c r="C576" s="39" t="s">
        <v>88</v>
      </c>
      <c r="D576" s="39" t="s">
        <v>88</v>
      </c>
      <c r="E576" s="46" t="s">
        <v>14</v>
      </c>
      <c r="F576" s="31">
        <f>F577</f>
        <v>162704.8</v>
      </c>
      <c r="G576" s="31">
        <f aca="true" t="shared" si="207" ref="G576:H578">G577</f>
        <v>162513.8</v>
      </c>
      <c r="H576" s="31">
        <f t="shared" si="207"/>
        <v>162513.8</v>
      </c>
    </row>
    <row r="577" spans="1:8" ht="34.5" customHeight="1">
      <c r="A577" s="39" t="s">
        <v>13</v>
      </c>
      <c r="B577" s="39" t="s">
        <v>72</v>
      </c>
      <c r="C577" s="43">
        <v>1100000000</v>
      </c>
      <c r="D577" s="39"/>
      <c r="E577" s="46" t="s">
        <v>324</v>
      </c>
      <c r="F577" s="31">
        <f>F578</f>
        <v>162704.8</v>
      </c>
      <c r="G577" s="31">
        <f t="shared" si="207"/>
        <v>162513.8</v>
      </c>
      <c r="H577" s="31">
        <f t="shared" si="207"/>
        <v>162513.8</v>
      </c>
    </row>
    <row r="578" spans="1:8" ht="12.75">
      <c r="A578" s="39" t="s">
        <v>13</v>
      </c>
      <c r="B578" s="39" t="s">
        <v>72</v>
      </c>
      <c r="C578" s="39">
        <v>1110000000</v>
      </c>
      <c r="D578" s="39"/>
      <c r="E578" s="46" t="s">
        <v>298</v>
      </c>
      <c r="F578" s="31">
        <f>F579</f>
        <v>162704.8</v>
      </c>
      <c r="G578" s="31">
        <f t="shared" si="207"/>
        <v>162513.8</v>
      </c>
      <c r="H578" s="31">
        <f t="shared" si="207"/>
        <v>162513.8</v>
      </c>
    </row>
    <row r="579" spans="1:8" ht="47.25">
      <c r="A579" s="39" t="s">
        <v>13</v>
      </c>
      <c r="B579" s="39" t="s">
        <v>72</v>
      </c>
      <c r="C579" s="39">
        <v>1110100000</v>
      </c>
      <c r="D579" s="35"/>
      <c r="E579" s="46" t="s">
        <v>299</v>
      </c>
      <c r="F579" s="31">
        <f>F580+F583</f>
        <v>162704.8</v>
      </c>
      <c r="G579" s="31">
        <f aca="true" t="shared" si="208" ref="G579:H579">G580+G583</f>
        <v>162513.8</v>
      </c>
      <c r="H579" s="31">
        <f t="shared" si="208"/>
        <v>162513.8</v>
      </c>
    </row>
    <row r="580" spans="1:8" ht="31.5">
      <c r="A580" s="4" t="s">
        <v>13</v>
      </c>
      <c r="B580" s="4" t="s">
        <v>72</v>
      </c>
      <c r="C580" s="12" t="s">
        <v>300</v>
      </c>
      <c r="D580" s="12"/>
      <c r="E580" s="10" t="s">
        <v>221</v>
      </c>
      <c r="F580" s="31">
        <f>F581</f>
        <v>73814.5</v>
      </c>
      <c r="G580" s="31">
        <f aca="true" t="shared" si="209" ref="G580:H581">G581</f>
        <v>73814.5</v>
      </c>
      <c r="H580" s="31">
        <f t="shared" si="209"/>
        <v>73814.5</v>
      </c>
    </row>
    <row r="581" spans="1:8" ht="31.5">
      <c r="A581" s="4" t="s">
        <v>13</v>
      </c>
      <c r="B581" s="4" t="s">
        <v>72</v>
      </c>
      <c r="C581" s="12" t="s">
        <v>300</v>
      </c>
      <c r="D581" s="43" t="s">
        <v>150</v>
      </c>
      <c r="E581" s="46" t="s">
        <v>151</v>
      </c>
      <c r="F581" s="31">
        <f>F582</f>
        <v>73814.5</v>
      </c>
      <c r="G581" s="31">
        <f t="shared" si="209"/>
        <v>73814.5</v>
      </c>
      <c r="H581" s="31">
        <f t="shared" si="209"/>
        <v>73814.5</v>
      </c>
    </row>
    <row r="582" spans="1:8" ht="12.75">
      <c r="A582" s="39" t="s">
        <v>13</v>
      </c>
      <c r="B582" s="4" t="s">
        <v>72</v>
      </c>
      <c r="C582" s="12" t="s">
        <v>300</v>
      </c>
      <c r="D582" s="39">
        <v>610</v>
      </c>
      <c r="E582" s="46" t="s">
        <v>199</v>
      </c>
      <c r="F582" s="31">
        <v>73814.5</v>
      </c>
      <c r="G582" s="31">
        <v>73814.5</v>
      </c>
      <c r="H582" s="31">
        <v>73814.5</v>
      </c>
    </row>
    <row r="583" spans="1:8" ht="51.75" customHeight="1">
      <c r="A583" s="4" t="s">
        <v>13</v>
      </c>
      <c r="B583" s="4" t="s">
        <v>72</v>
      </c>
      <c r="C583" s="12" t="s">
        <v>301</v>
      </c>
      <c r="D583" s="14"/>
      <c r="E583" s="10" t="s">
        <v>198</v>
      </c>
      <c r="F583" s="31">
        <f>F584</f>
        <v>88890.3</v>
      </c>
      <c r="G583" s="31">
        <f aca="true" t="shared" si="210" ref="G583:H584">G584</f>
        <v>88699.3</v>
      </c>
      <c r="H583" s="31">
        <f t="shared" si="210"/>
        <v>88699.3</v>
      </c>
    </row>
    <row r="584" spans="1:8" ht="31.5">
      <c r="A584" s="4" t="s">
        <v>13</v>
      </c>
      <c r="B584" s="4" t="s">
        <v>72</v>
      </c>
      <c r="C584" s="12" t="s">
        <v>301</v>
      </c>
      <c r="D584" s="43" t="s">
        <v>150</v>
      </c>
      <c r="E584" s="46" t="s">
        <v>151</v>
      </c>
      <c r="F584" s="31">
        <f>F585</f>
        <v>88890.3</v>
      </c>
      <c r="G584" s="31">
        <f t="shared" si="210"/>
        <v>88699.3</v>
      </c>
      <c r="H584" s="31">
        <f t="shared" si="210"/>
        <v>88699.3</v>
      </c>
    </row>
    <row r="585" spans="1:8" ht="12.75">
      <c r="A585" s="39" t="s">
        <v>13</v>
      </c>
      <c r="B585" s="4" t="s">
        <v>72</v>
      </c>
      <c r="C585" s="12" t="s">
        <v>301</v>
      </c>
      <c r="D585" s="39">
        <v>610</v>
      </c>
      <c r="E585" s="46" t="s">
        <v>199</v>
      </c>
      <c r="F585" s="31">
        <v>88890.3</v>
      </c>
      <c r="G585" s="31">
        <v>88699.3</v>
      </c>
      <c r="H585" s="31">
        <v>88699.3</v>
      </c>
    </row>
    <row r="586" spans="1:8" ht="12.75">
      <c r="A586" s="39" t="s">
        <v>13</v>
      </c>
      <c r="B586" s="39" t="s">
        <v>73</v>
      </c>
      <c r="C586" s="39" t="s">
        <v>88</v>
      </c>
      <c r="D586" s="39" t="s">
        <v>88</v>
      </c>
      <c r="E586" s="46" t="s">
        <v>15</v>
      </c>
      <c r="F586" s="31">
        <f>F587+F618</f>
        <v>233437.4</v>
      </c>
      <c r="G586" s="31">
        <f>G587+G618</f>
        <v>227242.40000000002</v>
      </c>
      <c r="H586" s="31">
        <f>H587+H618</f>
        <v>227242.40000000002</v>
      </c>
    </row>
    <row r="587" spans="1:8" ht="37.9" customHeight="1">
      <c r="A587" s="39" t="s">
        <v>13</v>
      </c>
      <c r="B587" s="39" t="s">
        <v>73</v>
      </c>
      <c r="C587" s="43">
        <v>1100000000</v>
      </c>
      <c r="D587" s="39"/>
      <c r="E587" s="46" t="s">
        <v>324</v>
      </c>
      <c r="F587" s="31">
        <f>F588+F608+F613</f>
        <v>233287.9</v>
      </c>
      <c r="G587" s="31">
        <f>G588+G608+G613</f>
        <v>227242.40000000002</v>
      </c>
      <c r="H587" s="31">
        <f>H588+H608+H613</f>
        <v>227242.40000000002</v>
      </c>
    </row>
    <row r="588" spans="1:8" ht="12.75">
      <c r="A588" s="39" t="s">
        <v>13</v>
      </c>
      <c r="B588" s="39" t="s">
        <v>73</v>
      </c>
      <c r="C588" s="39">
        <v>1110000000</v>
      </c>
      <c r="D588" s="39"/>
      <c r="E588" s="46" t="s">
        <v>298</v>
      </c>
      <c r="F588" s="31">
        <f>F589+F596+F600+F604</f>
        <v>229572.3</v>
      </c>
      <c r="G588" s="31">
        <f aca="true" t="shared" si="211" ref="G588:H588">G589+G596+G600+G604</f>
        <v>223527.90000000002</v>
      </c>
      <c r="H588" s="31">
        <f t="shared" si="211"/>
        <v>223527.90000000002</v>
      </c>
    </row>
    <row r="589" spans="1:8" ht="47.25">
      <c r="A589" s="39" t="s">
        <v>13</v>
      </c>
      <c r="B589" s="39" t="s">
        <v>73</v>
      </c>
      <c r="C589" s="39">
        <v>1110100000</v>
      </c>
      <c r="D589" s="35"/>
      <c r="E589" s="46" t="s">
        <v>299</v>
      </c>
      <c r="F589" s="31">
        <f>F590+F593</f>
        <v>219891.19999999998</v>
      </c>
      <c r="G589" s="31">
        <f aca="true" t="shared" si="212" ref="G589:H589">G590+G593</f>
        <v>219182.6</v>
      </c>
      <c r="H589" s="31">
        <f t="shared" si="212"/>
        <v>219182.6</v>
      </c>
    </row>
    <row r="590" spans="1:8" ht="31.5">
      <c r="A590" s="39" t="s">
        <v>13</v>
      </c>
      <c r="B590" s="39" t="s">
        <v>73</v>
      </c>
      <c r="C590" s="12" t="s">
        <v>300</v>
      </c>
      <c r="D590" s="12"/>
      <c r="E590" s="10" t="s">
        <v>221</v>
      </c>
      <c r="F590" s="31">
        <f>F591</f>
        <v>39182.9</v>
      </c>
      <c r="G590" s="31">
        <f aca="true" t="shared" si="213" ref="G590:H591">G591</f>
        <v>39182.9</v>
      </c>
      <c r="H590" s="31">
        <f t="shared" si="213"/>
        <v>39182.9</v>
      </c>
    </row>
    <row r="591" spans="1:8" ht="31.5">
      <c r="A591" s="39" t="s">
        <v>13</v>
      </c>
      <c r="B591" s="39" t="s">
        <v>73</v>
      </c>
      <c r="C591" s="12" t="s">
        <v>300</v>
      </c>
      <c r="D591" s="43" t="s">
        <v>150</v>
      </c>
      <c r="E591" s="46" t="s">
        <v>151</v>
      </c>
      <c r="F591" s="31">
        <f>F592</f>
        <v>39182.9</v>
      </c>
      <c r="G591" s="31">
        <f t="shared" si="213"/>
        <v>39182.9</v>
      </c>
      <c r="H591" s="31">
        <f t="shared" si="213"/>
        <v>39182.9</v>
      </c>
    </row>
    <row r="592" spans="1:8" ht="12.75">
      <c r="A592" s="39" t="s">
        <v>13</v>
      </c>
      <c r="B592" s="39" t="s">
        <v>73</v>
      </c>
      <c r="C592" s="12" t="s">
        <v>300</v>
      </c>
      <c r="D592" s="39">
        <v>610</v>
      </c>
      <c r="E592" s="46" t="s">
        <v>199</v>
      </c>
      <c r="F592" s="31">
        <f>38975.8+207.1</f>
        <v>39182.9</v>
      </c>
      <c r="G592" s="31">
        <f>38975.8+207.1</f>
        <v>39182.9</v>
      </c>
      <c r="H592" s="31">
        <f>38975.8+207.1</f>
        <v>39182.9</v>
      </c>
    </row>
    <row r="593" spans="1:8" ht="94.5">
      <c r="A593" s="39" t="s">
        <v>13</v>
      </c>
      <c r="B593" s="39" t="s">
        <v>73</v>
      </c>
      <c r="C593" s="39">
        <v>1110110750</v>
      </c>
      <c r="D593" s="39"/>
      <c r="E593" s="46" t="s">
        <v>302</v>
      </c>
      <c r="F593" s="31">
        <f>F594</f>
        <v>180708.3</v>
      </c>
      <c r="G593" s="31">
        <f aca="true" t="shared" si="214" ref="G593:H594">G594</f>
        <v>179999.7</v>
      </c>
      <c r="H593" s="31">
        <f t="shared" si="214"/>
        <v>179999.7</v>
      </c>
    </row>
    <row r="594" spans="1:8" ht="31.5">
      <c r="A594" s="39" t="s">
        <v>13</v>
      </c>
      <c r="B594" s="39" t="s">
        <v>73</v>
      </c>
      <c r="C594" s="39">
        <v>1110110750</v>
      </c>
      <c r="D594" s="43" t="s">
        <v>150</v>
      </c>
      <c r="E594" s="46" t="s">
        <v>151</v>
      </c>
      <c r="F594" s="31">
        <f>F595</f>
        <v>180708.3</v>
      </c>
      <c r="G594" s="31">
        <f t="shared" si="214"/>
        <v>179999.7</v>
      </c>
      <c r="H594" s="31">
        <f t="shared" si="214"/>
        <v>179999.7</v>
      </c>
    </row>
    <row r="595" spans="1:8" ht="12.75">
      <c r="A595" s="39" t="s">
        <v>13</v>
      </c>
      <c r="B595" s="39" t="s">
        <v>73</v>
      </c>
      <c r="C595" s="39">
        <v>1110110750</v>
      </c>
      <c r="D595" s="39">
        <v>610</v>
      </c>
      <c r="E595" s="46" t="s">
        <v>199</v>
      </c>
      <c r="F595" s="31">
        <v>180708.3</v>
      </c>
      <c r="G595" s="31">
        <v>179999.7</v>
      </c>
      <c r="H595" s="31">
        <v>179999.7</v>
      </c>
    </row>
    <row r="596" spans="1:8" ht="31.5">
      <c r="A596" s="39" t="s">
        <v>13</v>
      </c>
      <c r="B596" s="39" t="s">
        <v>73</v>
      </c>
      <c r="C596" s="39">
        <v>1110300000</v>
      </c>
      <c r="D596" s="39"/>
      <c r="E596" s="46" t="s">
        <v>303</v>
      </c>
      <c r="F596" s="31">
        <f>F597</f>
        <v>4163</v>
      </c>
      <c r="G596" s="31">
        <f aca="true" t="shared" si="215" ref="G596:H598">G597</f>
        <v>4201.2</v>
      </c>
      <c r="H596" s="31">
        <f t="shared" si="215"/>
        <v>4201.2</v>
      </c>
    </row>
    <row r="597" spans="1:8" ht="47.25">
      <c r="A597" s="39" t="s">
        <v>13</v>
      </c>
      <c r="B597" s="39" t="s">
        <v>73</v>
      </c>
      <c r="C597" s="39" t="s">
        <v>305</v>
      </c>
      <c r="D597" s="39"/>
      <c r="E597" s="46" t="s">
        <v>304</v>
      </c>
      <c r="F597" s="31">
        <f>F598</f>
        <v>4163</v>
      </c>
      <c r="G597" s="31">
        <f t="shared" si="215"/>
        <v>4201.2</v>
      </c>
      <c r="H597" s="31">
        <f t="shared" si="215"/>
        <v>4201.2</v>
      </c>
    </row>
    <row r="598" spans="1:8" ht="31.5">
      <c r="A598" s="39" t="s">
        <v>13</v>
      </c>
      <c r="B598" s="39" t="s">
        <v>73</v>
      </c>
      <c r="C598" s="39" t="s">
        <v>305</v>
      </c>
      <c r="D598" s="43" t="s">
        <v>150</v>
      </c>
      <c r="E598" s="46" t="s">
        <v>151</v>
      </c>
      <c r="F598" s="31">
        <f>F599</f>
        <v>4163</v>
      </c>
      <c r="G598" s="31">
        <f t="shared" si="215"/>
        <v>4201.2</v>
      </c>
      <c r="H598" s="31">
        <f t="shared" si="215"/>
        <v>4201.2</v>
      </c>
    </row>
    <row r="599" spans="1:8" ht="12.75">
      <c r="A599" s="39" t="s">
        <v>13</v>
      </c>
      <c r="B599" s="39" t="s">
        <v>73</v>
      </c>
      <c r="C599" s="39" t="s">
        <v>305</v>
      </c>
      <c r="D599" s="39">
        <v>610</v>
      </c>
      <c r="E599" s="46" t="s">
        <v>199</v>
      </c>
      <c r="F599" s="31">
        <v>4163</v>
      </c>
      <c r="G599" s="31">
        <v>4201.2</v>
      </c>
      <c r="H599" s="31">
        <v>4201.2</v>
      </c>
    </row>
    <row r="600" spans="1:8" ht="63">
      <c r="A600" s="39" t="s">
        <v>13</v>
      </c>
      <c r="B600" s="39" t="s">
        <v>73</v>
      </c>
      <c r="C600" s="39">
        <v>1110500000</v>
      </c>
      <c r="D600" s="39"/>
      <c r="E600" s="149" t="s">
        <v>306</v>
      </c>
      <c r="F600" s="31">
        <f>F601</f>
        <v>5374</v>
      </c>
      <c r="G600" s="31">
        <f aca="true" t="shared" si="216" ref="G600:H602">G601</f>
        <v>0</v>
      </c>
      <c r="H600" s="31">
        <f t="shared" si="216"/>
        <v>0</v>
      </c>
    </row>
    <row r="601" spans="1:8" ht="31.5">
      <c r="A601" s="39" t="s">
        <v>13</v>
      </c>
      <c r="B601" s="39" t="s">
        <v>73</v>
      </c>
      <c r="C601" s="39" t="s">
        <v>308</v>
      </c>
      <c r="D601" s="39"/>
      <c r="E601" s="152" t="s">
        <v>307</v>
      </c>
      <c r="F601" s="31">
        <f>F602</f>
        <v>5374</v>
      </c>
      <c r="G601" s="31">
        <f t="shared" si="216"/>
        <v>0</v>
      </c>
      <c r="H601" s="31">
        <f t="shared" si="216"/>
        <v>0</v>
      </c>
    </row>
    <row r="602" spans="1:8" ht="31.5">
      <c r="A602" s="39" t="s">
        <v>13</v>
      </c>
      <c r="B602" s="39" t="s">
        <v>73</v>
      </c>
      <c r="C602" s="39" t="s">
        <v>308</v>
      </c>
      <c r="D602" s="43" t="s">
        <v>150</v>
      </c>
      <c r="E602" s="46" t="s">
        <v>151</v>
      </c>
      <c r="F602" s="31">
        <f>F603</f>
        <v>5374</v>
      </c>
      <c r="G602" s="31">
        <f t="shared" si="216"/>
        <v>0</v>
      </c>
      <c r="H602" s="31">
        <f t="shared" si="216"/>
        <v>0</v>
      </c>
    </row>
    <row r="603" spans="1:8" ht="12.75">
      <c r="A603" s="39" t="s">
        <v>13</v>
      </c>
      <c r="B603" s="39" t="s">
        <v>73</v>
      </c>
      <c r="C603" s="39" t="s">
        <v>308</v>
      </c>
      <c r="D603" s="39">
        <v>610</v>
      </c>
      <c r="E603" s="46" t="s">
        <v>199</v>
      </c>
      <c r="F603" s="31">
        <v>5374</v>
      </c>
      <c r="G603" s="31">
        <v>0</v>
      </c>
      <c r="H603" s="31">
        <v>0</v>
      </c>
    </row>
    <row r="604" spans="1:8" ht="63">
      <c r="A604" s="148" t="s">
        <v>13</v>
      </c>
      <c r="B604" s="148" t="s">
        <v>73</v>
      </c>
      <c r="C604" s="148">
        <v>1110600000</v>
      </c>
      <c r="D604" s="148"/>
      <c r="E604" s="149" t="s">
        <v>597</v>
      </c>
      <c r="F604" s="31">
        <f>F605</f>
        <v>144.1</v>
      </c>
      <c r="G604" s="31">
        <f aca="true" t="shared" si="217" ref="G604:H605">G605</f>
        <v>144.1</v>
      </c>
      <c r="H604" s="31">
        <f t="shared" si="217"/>
        <v>144.1</v>
      </c>
    </row>
    <row r="605" spans="1:8" ht="31.5">
      <c r="A605" s="148" t="s">
        <v>13</v>
      </c>
      <c r="B605" s="148" t="s">
        <v>73</v>
      </c>
      <c r="C605" s="148" t="s">
        <v>596</v>
      </c>
      <c r="D605" s="148"/>
      <c r="E605" s="149" t="s">
        <v>382</v>
      </c>
      <c r="F605" s="31">
        <f>F606</f>
        <v>144.1</v>
      </c>
      <c r="G605" s="31">
        <f t="shared" si="217"/>
        <v>144.1</v>
      </c>
      <c r="H605" s="31">
        <f t="shared" si="217"/>
        <v>144.1</v>
      </c>
    </row>
    <row r="606" spans="1:8" ht="31.5">
      <c r="A606" s="148" t="s">
        <v>13</v>
      </c>
      <c r="B606" s="148" t="s">
        <v>73</v>
      </c>
      <c r="C606" s="148" t="s">
        <v>596</v>
      </c>
      <c r="D606" s="150" t="s">
        <v>150</v>
      </c>
      <c r="E606" s="149" t="s">
        <v>151</v>
      </c>
      <c r="F606" s="31">
        <f>F607</f>
        <v>144.1</v>
      </c>
      <c r="G606" s="31">
        <f aca="true" t="shared" si="218" ref="G606:H606">G607</f>
        <v>144.1</v>
      </c>
      <c r="H606" s="31">
        <f t="shared" si="218"/>
        <v>144.1</v>
      </c>
    </row>
    <row r="607" spans="1:8" ht="12.75">
      <c r="A607" s="148" t="s">
        <v>13</v>
      </c>
      <c r="B607" s="148" t="s">
        <v>73</v>
      </c>
      <c r="C607" s="148" t="s">
        <v>596</v>
      </c>
      <c r="D607" s="148">
        <v>610</v>
      </c>
      <c r="E607" s="149" t="s">
        <v>199</v>
      </c>
      <c r="F607" s="31">
        <v>144.1</v>
      </c>
      <c r="G607" s="31">
        <v>144.1</v>
      </c>
      <c r="H607" s="31">
        <v>144.1</v>
      </c>
    </row>
    <row r="608" spans="1:8" ht="12.75">
      <c r="A608" s="39" t="s">
        <v>13</v>
      </c>
      <c r="B608" s="39" t="s">
        <v>73</v>
      </c>
      <c r="C608" s="39">
        <v>1120000000</v>
      </c>
      <c r="D608" s="39"/>
      <c r="E608" s="46" t="s">
        <v>219</v>
      </c>
      <c r="F608" s="31">
        <f>F609</f>
        <v>3714.5</v>
      </c>
      <c r="G608" s="31">
        <f aca="true" t="shared" si="219" ref="G608:H611">G609</f>
        <v>3714.5</v>
      </c>
      <c r="H608" s="31">
        <f t="shared" si="219"/>
        <v>3714.5</v>
      </c>
    </row>
    <row r="609" spans="1:8" ht="47.25">
      <c r="A609" s="39" t="s">
        <v>13</v>
      </c>
      <c r="B609" s="39" t="s">
        <v>73</v>
      </c>
      <c r="C609" s="39">
        <v>1120100000</v>
      </c>
      <c r="D609" s="39"/>
      <c r="E609" s="46" t="s">
        <v>220</v>
      </c>
      <c r="F609" s="31">
        <f>F610</f>
        <v>3714.5</v>
      </c>
      <c r="G609" s="31">
        <f t="shared" si="219"/>
        <v>3714.5</v>
      </c>
      <c r="H609" s="31">
        <f t="shared" si="219"/>
        <v>3714.5</v>
      </c>
    </row>
    <row r="610" spans="1:8" ht="31.5">
      <c r="A610" s="39" t="s">
        <v>13</v>
      </c>
      <c r="B610" s="39" t="s">
        <v>73</v>
      </c>
      <c r="C610" s="39">
        <v>1120120010</v>
      </c>
      <c r="D610" s="39"/>
      <c r="E610" s="46" t="s">
        <v>221</v>
      </c>
      <c r="F610" s="31">
        <f>F611</f>
        <v>3714.5</v>
      </c>
      <c r="G610" s="31">
        <f t="shared" si="219"/>
        <v>3714.5</v>
      </c>
      <c r="H610" s="31">
        <f t="shared" si="219"/>
        <v>3714.5</v>
      </c>
    </row>
    <row r="611" spans="1:8" ht="31.5">
      <c r="A611" s="39" t="s">
        <v>13</v>
      </c>
      <c r="B611" s="39" t="s">
        <v>73</v>
      </c>
      <c r="C611" s="39">
        <v>1120120010</v>
      </c>
      <c r="D611" s="43" t="s">
        <v>150</v>
      </c>
      <c r="E611" s="46" t="s">
        <v>151</v>
      </c>
      <c r="F611" s="31">
        <f>F612</f>
        <v>3714.5</v>
      </c>
      <c r="G611" s="31">
        <f t="shared" si="219"/>
        <v>3714.5</v>
      </c>
      <c r="H611" s="31">
        <f t="shared" si="219"/>
        <v>3714.5</v>
      </c>
    </row>
    <row r="612" spans="1:8" ht="12.75">
      <c r="A612" s="39" t="s">
        <v>13</v>
      </c>
      <c r="B612" s="39" t="s">
        <v>73</v>
      </c>
      <c r="C612" s="39">
        <v>1120120010</v>
      </c>
      <c r="D612" s="39">
        <v>610</v>
      </c>
      <c r="E612" s="46" t="s">
        <v>199</v>
      </c>
      <c r="F612" s="31">
        <v>3714.5</v>
      </c>
      <c r="G612" s="31">
        <v>3714.5</v>
      </c>
      <c r="H612" s="31">
        <v>3714.5</v>
      </c>
    </row>
    <row r="613" spans="1:8" ht="31.5">
      <c r="A613" s="39" t="s">
        <v>13</v>
      </c>
      <c r="B613" s="39" t="s">
        <v>73</v>
      </c>
      <c r="C613" s="39">
        <v>1130000000</v>
      </c>
      <c r="D613" s="39"/>
      <c r="E613" s="46" t="s">
        <v>212</v>
      </c>
      <c r="F613" s="31">
        <f>F614</f>
        <v>1.1</v>
      </c>
      <c r="G613" s="31">
        <f aca="true" t="shared" si="220" ref="G613:H616">G614</f>
        <v>0</v>
      </c>
      <c r="H613" s="31">
        <f t="shared" si="220"/>
        <v>0</v>
      </c>
    </row>
    <row r="614" spans="1:8" ht="31.5">
      <c r="A614" s="39" t="s">
        <v>13</v>
      </c>
      <c r="B614" s="39" t="s">
        <v>73</v>
      </c>
      <c r="C614" s="39">
        <v>1130100000</v>
      </c>
      <c r="D614" s="39"/>
      <c r="E614" s="46" t="s">
        <v>376</v>
      </c>
      <c r="F614" s="31">
        <f>F615</f>
        <v>1.1</v>
      </c>
      <c r="G614" s="31">
        <f t="shared" si="220"/>
        <v>0</v>
      </c>
      <c r="H614" s="31">
        <f t="shared" si="220"/>
        <v>0</v>
      </c>
    </row>
    <row r="615" spans="1:8" ht="63">
      <c r="A615" s="39" t="s">
        <v>13</v>
      </c>
      <c r="B615" s="39" t="s">
        <v>73</v>
      </c>
      <c r="C615" s="39" t="s">
        <v>378</v>
      </c>
      <c r="D615" s="39"/>
      <c r="E615" s="46" t="s">
        <v>377</v>
      </c>
      <c r="F615" s="31">
        <f>F616</f>
        <v>1.1</v>
      </c>
      <c r="G615" s="31">
        <f t="shared" si="220"/>
        <v>0</v>
      </c>
      <c r="H615" s="31">
        <f t="shared" si="220"/>
        <v>0</v>
      </c>
    </row>
    <row r="616" spans="1:8" ht="31.5">
      <c r="A616" s="39" t="s">
        <v>13</v>
      </c>
      <c r="B616" s="39" t="s">
        <v>73</v>
      </c>
      <c r="C616" s="39" t="s">
        <v>378</v>
      </c>
      <c r="D616" s="43" t="s">
        <v>150</v>
      </c>
      <c r="E616" s="46" t="s">
        <v>151</v>
      </c>
      <c r="F616" s="31">
        <f>F617</f>
        <v>1.1</v>
      </c>
      <c r="G616" s="31">
        <f t="shared" si="220"/>
        <v>0</v>
      </c>
      <c r="H616" s="31">
        <f t="shared" si="220"/>
        <v>0</v>
      </c>
    </row>
    <row r="617" spans="1:8" ht="12.75">
      <c r="A617" s="39" t="s">
        <v>13</v>
      </c>
      <c r="B617" s="39" t="s">
        <v>73</v>
      </c>
      <c r="C617" s="39" t="s">
        <v>378</v>
      </c>
      <c r="D617" s="39">
        <v>610</v>
      </c>
      <c r="E617" s="46" t="s">
        <v>199</v>
      </c>
      <c r="F617" s="31">
        <v>1.1</v>
      </c>
      <c r="G617" s="31">
        <v>0</v>
      </c>
      <c r="H617" s="31">
        <v>0</v>
      </c>
    </row>
    <row r="618" spans="1:8" ht="31.5">
      <c r="A618" s="39" t="s">
        <v>13</v>
      </c>
      <c r="B618" s="39" t="s">
        <v>73</v>
      </c>
      <c r="C618" s="43">
        <v>1500000000</v>
      </c>
      <c r="D618" s="39"/>
      <c r="E618" s="46" t="s">
        <v>320</v>
      </c>
      <c r="F618" s="31">
        <f>F619</f>
        <v>149.5</v>
      </c>
      <c r="G618" s="31">
        <f aca="true" t="shared" si="221" ref="G618:H622">G619</f>
        <v>0</v>
      </c>
      <c r="H618" s="31">
        <f t="shared" si="221"/>
        <v>0</v>
      </c>
    </row>
    <row r="619" spans="1:8" ht="31.5">
      <c r="A619" s="39" t="s">
        <v>13</v>
      </c>
      <c r="B619" s="39" t="s">
        <v>73</v>
      </c>
      <c r="C619" s="43">
        <v>1520000000</v>
      </c>
      <c r="D619" s="39"/>
      <c r="E619" s="46" t="s">
        <v>309</v>
      </c>
      <c r="F619" s="31">
        <f>F620</f>
        <v>149.5</v>
      </c>
      <c r="G619" s="31">
        <f t="shared" si="221"/>
        <v>0</v>
      </c>
      <c r="H619" s="31">
        <f t="shared" si="221"/>
        <v>0</v>
      </c>
    </row>
    <row r="620" spans="1:8" ht="63">
      <c r="A620" s="39" t="s">
        <v>13</v>
      </c>
      <c r="B620" s="39" t="s">
        <v>73</v>
      </c>
      <c r="C620" s="39">
        <v>1520100000</v>
      </c>
      <c r="D620" s="39"/>
      <c r="E620" s="46" t="s">
        <v>345</v>
      </c>
      <c r="F620" s="31">
        <f>F621</f>
        <v>149.5</v>
      </c>
      <c r="G620" s="31">
        <f t="shared" si="221"/>
        <v>0</v>
      </c>
      <c r="H620" s="31">
        <f t="shared" si="221"/>
        <v>0</v>
      </c>
    </row>
    <row r="621" spans="1:8" ht="31.5">
      <c r="A621" s="39" t="s">
        <v>13</v>
      </c>
      <c r="B621" s="39" t="s">
        <v>73</v>
      </c>
      <c r="C621" s="39" t="s">
        <v>311</v>
      </c>
      <c r="D621" s="39"/>
      <c r="E621" s="46" t="s">
        <v>310</v>
      </c>
      <c r="F621" s="31">
        <f>F622</f>
        <v>149.5</v>
      </c>
      <c r="G621" s="31">
        <f t="shared" si="221"/>
        <v>0</v>
      </c>
      <c r="H621" s="31">
        <f t="shared" si="221"/>
        <v>0</v>
      </c>
    </row>
    <row r="622" spans="1:8" ht="31.5">
      <c r="A622" s="39" t="s">
        <v>13</v>
      </c>
      <c r="B622" s="39" t="s">
        <v>73</v>
      </c>
      <c r="C622" s="39" t="s">
        <v>311</v>
      </c>
      <c r="D622" s="43" t="s">
        <v>150</v>
      </c>
      <c r="E622" s="46" t="s">
        <v>151</v>
      </c>
      <c r="F622" s="31">
        <f>F623</f>
        <v>149.5</v>
      </c>
      <c r="G622" s="31">
        <f t="shared" si="221"/>
        <v>0</v>
      </c>
      <c r="H622" s="31">
        <f t="shared" si="221"/>
        <v>0</v>
      </c>
    </row>
    <row r="623" spans="1:8" ht="12.75">
      <c r="A623" s="39" t="s">
        <v>13</v>
      </c>
      <c r="B623" s="39" t="s">
        <v>73</v>
      </c>
      <c r="C623" s="39" t="s">
        <v>311</v>
      </c>
      <c r="D623" s="39">
        <v>610</v>
      </c>
      <c r="E623" s="46" t="s">
        <v>199</v>
      </c>
      <c r="F623" s="31">
        <v>149.5</v>
      </c>
      <c r="G623" s="31">
        <v>0</v>
      </c>
      <c r="H623" s="31">
        <v>0</v>
      </c>
    </row>
    <row r="624" spans="1:8" ht="12.75">
      <c r="A624" s="39" t="s">
        <v>13</v>
      </c>
      <c r="B624" s="39" t="s">
        <v>140</v>
      </c>
      <c r="C624" s="39" t="s">
        <v>88</v>
      </c>
      <c r="D624" s="39" t="s">
        <v>88</v>
      </c>
      <c r="E624" s="46" t="s">
        <v>141</v>
      </c>
      <c r="F624" s="31">
        <f aca="true" t="shared" si="222" ref="F624:H629">F625</f>
        <v>8333.4</v>
      </c>
      <c r="G624" s="31">
        <f t="shared" si="222"/>
        <v>8299.4</v>
      </c>
      <c r="H624" s="31">
        <f t="shared" si="222"/>
        <v>8299.4</v>
      </c>
    </row>
    <row r="625" spans="1:8" ht="33.75" customHeight="1">
      <c r="A625" s="39" t="s">
        <v>13</v>
      </c>
      <c r="B625" s="39" t="s">
        <v>140</v>
      </c>
      <c r="C625" s="43">
        <v>1100000000</v>
      </c>
      <c r="D625" s="39"/>
      <c r="E625" s="46" t="s">
        <v>324</v>
      </c>
      <c r="F625" s="31">
        <f t="shared" si="222"/>
        <v>8333.4</v>
      </c>
      <c r="G625" s="31">
        <f t="shared" si="222"/>
        <v>8299.4</v>
      </c>
      <c r="H625" s="31">
        <f t="shared" si="222"/>
        <v>8299.4</v>
      </c>
    </row>
    <row r="626" spans="1:8" ht="12.75">
      <c r="A626" s="39" t="s">
        <v>13</v>
      </c>
      <c r="B626" s="39" t="s">
        <v>140</v>
      </c>
      <c r="C626" s="39">
        <v>1120000000</v>
      </c>
      <c r="D626" s="39"/>
      <c r="E626" s="46" t="s">
        <v>219</v>
      </c>
      <c r="F626" s="31">
        <f>F627+F631</f>
        <v>8333.4</v>
      </c>
      <c r="G626" s="31">
        <f aca="true" t="shared" si="223" ref="G626:H626">G627+G631</f>
        <v>8299.4</v>
      </c>
      <c r="H626" s="31">
        <f t="shared" si="223"/>
        <v>8299.4</v>
      </c>
    </row>
    <row r="627" spans="1:8" ht="47.25">
      <c r="A627" s="4" t="s">
        <v>13</v>
      </c>
      <c r="B627" s="39" t="s">
        <v>140</v>
      </c>
      <c r="C627" s="39">
        <v>1120100000</v>
      </c>
      <c r="D627" s="39"/>
      <c r="E627" s="46" t="s">
        <v>220</v>
      </c>
      <c r="F627" s="31">
        <f t="shared" si="222"/>
        <v>8299.4</v>
      </c>
      <c r="G627" s="31">
        <f t="shared" si="222"/>
        <v>8299.4</v>
      </c>
      <c r="H627" s="31">
        <f t="shared" si="222"/>
        <v>8299.4</v>
      </c>
    </row>
    <row r="628" spans="1:8" ht="31.5">
      <c r="A628" s="4" t="s">
        <v>13</v>
      </c>
      <c r="B628" s="39" t="s">
        <v>140</v>
      </c>
      <c r="C628" s="39">
        <v>1120120010</v>
      </c>
      <c r="D628" s="39"/>
      <c r="E628" s="46" t="s">
        <v>221</v>
      </c>
      <c r="F628" s="31">
        <f t="shared" si="222"/>
        <v>8299.4</v>
      </c>
      <c r="G628" s="31">
        <f t="shared" si="222"/>
        <v>8299.4</v>
      </c>
      <c r="H628" s="31">
        <f t="shared" si="222"/>
        <v>8299.4</v>
      </c>
    </row>
    <row r="629" spans="1:8" ht="31.5">
      <c r="A629" s="4" t="s">
        <v>13</v>
      </c>
      <c r="B629" s="39" t="s">
        <v>140</v>
      </c>
      <c r="C629" s="39">
        <v>1120120010</v>
      </c>
      <c r="D629" s="43" t="s">
        <v>150</v>
      </c>
      <c r="E629" s="46" t="s">
        <v>151</v>
      </c>
      <c r="F629" s="31">
        <f t="shared" si="222"/>
        <v>8299.4</v>
      </c>
      <c r="G629" s="31">
        <f t="shared" si="222"/>
        <v>8299.4</v>
      </c>
      <c r="H629" s="31">
        <f t="shared" si="222"/>
        <v>8299.4</v>
      </c>
    </row>
    <row r="630" spans="1:8" ht="12.75">
      <c r="A630" s="39" t="s">
        <v>13</v>
      </c>
      <c r="B630" s="39" t="s">
        <v>140</v>
      </c>
      <c r="C630" s="39">
        <v>1120120010</v>
      </c>
      <c r="D630" s="39">
        <v>610</v>
      </c>
      <c r="E630" s="46" t="s">
        <v>199</v>
      </c>
      <c r="F630" s="31">
        <f>9721.4-1422</f>
        <v>8299.4</v>
      </c>
      <c r="G630" s="31">
        <f>9721.4-1422</f>
        <v>8299.4</v>
      </c>
      <c r="H630" s="31">
        <f>9721.4-1422</f>
        <v>8299.4</v>
      </c>
    </row>
    <row r="631" spans="1:8" ht="47.25">
      <c r="A631" s="4" t="s">
        <v>13</v>
      </c>
      <c r="B631" s="39" t="s">
        <v>140</v>
      </c>
      <c r="C631" s="39">
        <v>1120200000</v>
      </c>
      <c r="D631" s="39"/>
      <c r="E631" s="46" t="s">
        <v>374</v>
      </c>
      <c r="F631" s="31">
        <f>F632</f>
        <v>34</v>
      </c>
      <c r="G631" s="31">
        <f aca="true" t="shared" si="224" ref="G631:H633">G632</f>
        <v>0</v>
      </c>
      <c r="H631" s="31">
        <f t="shared" si="224"/>
        <v>0</v>
      </c>
    </row>
    <row r="632" spans="1:8" ht="31.5">
      <c r="A632" s="4" t="s">
        <v>13</v>
      </c>
      <c r="B632" s="39" t="s">
        <v>140</v>
      </c>
      <c r="C632" s="39" t="s">
        <v>387</v>
      </c>
      <c r="D632" s="39"/>
      <c r="E632" s="46" t="s">
        <v>382</v>
      </c>
      <c r="F632" s="31">
        <f>F633</f>
        <v>34</v>
      </c>
      <c r="G632" s="31">
        <f t="shared" si="224"/>
        <v>0</v>
      </c>
      <c r="H632" s="31">
        <f t="shared" si="224"/>
        <v>0</v>
      </c>
    </row>
    <row r="633" spans="1:8" ht="31.5">
      <c r="A633" s="4" t="s">
        <v>13</v>
      </c>
      <c r="B633" s="39" t="s">
        <v>140</v>
      </c>
      <c r="C633" s="39" t="s">
        <v>387</v>
      </c>
      <c r="D633" s="43" t="s">
        <v>150</v>
      </c>
      <c r="E633" s="46" t="s">
        <v>151</v>
      </c>
      <c r="F633" s="31">
        <f>F634</f>
        <v>34</v>
      </c>
      <c r="G633" s="31">
        <f t="shared" si="224"/>
        <v>0</v>
      </c>
      <c r="H633" s="31">
        <f t="shared" si="224"/>
        <v>0</v>
      </c>
    </row>
    <row r="634" spans="1:8" ht="12.75">
      <c r="A634" s="39" t="s">
        <v>13</v>
      </c>
      <c r="B634" s="39" t="s">
        <v>140</v>
      </c>
      <c r="C634" s="39" t="s">
        <v>387</v>
      </c>
      <c r="D634" s="39">
        <v>610</v>
      </c>
      <c r="E634" s="46" t="s">
        <v>199</v>
      </c>
      <c r="F634" s="31">
        <v>34</v>
      </c>
      <c r="G634" s="31">
        <v>0</v>
      </c>
      <c r="H634" s="31">
        <v>0</v>
      </c>
    </row>
    <row r="635" spans="1:8" ht="30.6" customHeight="1">
      <c r="A635" s="39" t="s">
        <v>13</v>
      </c>
      <c r="B635" s="32" t="s">
        <v>356</v>
      </c>
      <c r="C635" s="39"/>
      <c r="D635" s="39"/>
      <c r="E635" s="47" t="s">
        <v>360</v>
      </c>
      <c r="F635" s="31">
        <f aca="true" t="shared" si="225" ref="F635:H640">F636</f>
        <v>82</v>
      </c>
      <c r="G635" s="31">
        <f t="shared" si="225"/>
        <v>82</v>
      </c>
      <c r="H635" s="31">
        <f t="shared" si="225"/>
        <v>82</v>
      </c>
    </row>
    <row r="636" spans="1:8" ht="47.25">
      <c r="A636" s="39" t="s">
        <v>13</v>
      </c>
      <c r="B636" s="32" t="s">
        <v>356</v>
      </c>
      <c r="C636" s="43">
        <v>1600000000</v>
      </c>
      <c r="D636" s="43"/>
      <c r="E636" s="46" t="s">
        <v>209</v>
      </c>
      <c r="F636" s="31">
        <f t="shared" si="225"/>
        <v>82</v>
      </c>
      <c r="G636" s="31">
        <f t="shared" si="225"/>
        <v>82</v>
      </c>
      <c r="H636" s="31">
        <f t="shared" si="225"/>
        <v>82</v>
      </c>
    </row>
    <row r="637" spans="1:8" ht="47.25">
      <c r="A637" s="39" t="s">
        <v>13</v>
      </c>
      <c r="B637" s="32" t="s">
        <v>356</v>
      </c>
      <c r="C637" s="43">
        <v>1640000000</v>
      </c>
      <c r="D637" s="2"/>
      <c r="E637" s="25" t="s">
        <v>362</v>
      </c>
      <c r="F637" s="31">
        <f t="shared" si="225"/>
        <v>82</v>
      </c>
      <c r="G637" s="31">
        <f t="shared" si="225"/>
        <v>82</v>
      </c>
      <c r="H637" s="31">
        <f t="shared" si="225"/>
        <v>82</v>
      </c>
    </row>
    <row r="638" spans="1:8" ht="31.5">
      <c r="A638" s="39" t="s">
        <v>13</v>
      </c>
      <c r="B638" s="32" t="s">
        <v>356</v>
      </c>
      <c r="C638" s="43">
        <v>1640100000</v>
      </c>
      <c r="D638" s="39"/>
      <c r="E638" s="46" t="s">
        <v>364</v>
      </c>
      <c r="F638" s="31">
        <f t="shared" si="225"/>
        <v>82</v>
      </c>
      <c r="G638" s="31">
        <f t="shared" si="225"/>
        <v>82</v>
      </c>
      <c r="H638" s="31">
        <f t="shared" si="225"/>
        <v>82</v>
      </c>
    </row>
    <row r="639" spans="1:8" ht="12.75">
      <c r="A639" s="39" t="s">
        <v>13</v>
      </c>
      <c r="B639" s="32" t="s">
        <v>356</v>
      </c>
      <c r="C639" s="43">
        <v>1640120510</v>
      </c>
      <c r="D639" s="39"/>
      <c r="E639" s="46" t="s">
        <v>366</v>
      </c>
      <c r="F639" s="31">
        <f t="shared" si="225"/>
        <v>82</v>
      </c>
      <c r="G639" s="31">
        <f t="shared" si="225"/>
        <v>82</v>
      </c>
      <c r="H639" s="31">
        <f t="shared" si="225"/>
        <v>82</v>
      </c>
    </row>
    <row r="640" spans="1:8" ht="31.5">
      <c r="A640" s="4" t="s">
        <v>13</v>
      </c>
      <c r="B640" s="32" t="s">
        <v>356</v>
      </c>
      <c r="C640" s="43">
        <v>1640120510</v>
      </c>
      <c r="D640" s="43" t="s">
        <v>91</v>
      </c>
      <c r="E640" s="46" t="s">
        <v>148</v>
      </c>
      <c r="F640" s="31">
        <f t="shared" si="225"/>
        <v>82</v>
      </c>
      <c r="G640" s="31">
        <f t="shared" si="225"/>
        <v>82</v>
      </c>
      <c r="H640" s="31">
        <f t="shared" si="225"/>
        <v>82</v>
      </c>
    </row>
    <row r="641" spans="1:8" ht="31.15" customHeight="1">
      <c r="A641" s="4" t="s">
        <v>13</v>
      </c>
      <c r="B641" s="32" t="s">
        <v>356</v>
      </c>
      <c r="C641" s="43">
        <v>1640120510</v>
      </c>
      <c r="D641" s="39">
        <v>240</v>
      </c>
      <c r="E641" s="46" t="s">
        <v>194</v>
      </c>
      <c r="F641" s="31">
        <v>82</v>
      </c>
      <c r="G641" s="31">
        <v>82</v>
      </c>
      <c r="H641" s="31">
        <v>82</v>
      </c>
    </row>
    <row r="642" spans="1:8" ht="12.75">
      <c r="A642" s="39" t="s">
        <v>13</v>
      </c>
      <c r="B642" s="39" t="s">
        <v>59</v>
      </c>
      <c r="C642" s="39" t="s">
        <v>88</v>
      </c>
      <c r="D642" s="39" t="s">
        <v>88</v>
      </c>
      <c r="E642" s="46" t="s">
        <v>184</v>
      </c>
      <c r="F642" s="31">
        <f aca="true" t="shared" si="226" ref="F642:H647">F643</f>
        <v>168.7</v>
      </c>
      <c r="G642" s="31">
        <f t="shared" si="226"/>
        <v>168.7</v>
      </c>
      <c r="H642" s="31">
        <f t="shared" si="226"/>
        <v>168.7</v>
      </c>
    </row>
    <row r="643" spans="1:8" ht="34.9" customHeight="1">
      <c r="A643" s="39" t="s">
        <v>13</v>
      </c>
      <c r="B643" s="39" t="s">
        <v>59</v>
      </c>
      <c r="C643" s="43">
        <v>1100000000</v>
      </c>
      <c r="D643" s="39"/>
      <c r="E643" s="46" t="s">
        <v>324</v>
      </c>
      <c r="F643" s="31">
        <f t="shared" si="226"/>
        <v>168.7</v>
      </c>
      <c r="G643" s="31">
        <f t="shared" si="226"/>
        <v>168.7</v>
      </c>
      <c r="H643" s="31">
        <f t="shared" si="226"/>
        <v>168.7</v>
      </c>
    </row>
    <row r="644" spans="1:8" ht="12.75">
      <c r="A644" s="39" t="s">
        <v>13</v>
      </c>
      <c r="B644" s="39" t="s">
        <v>59</v>
      </c>
      <c r="C644" s="39">
        <v>1110000000</v>
      </c>
      <c r="D644" s="39"/>
      <c r="E644" s="46" t="s">
        <v>298</v>
      </c>
      <c r="F644" s="31">
        <f t="shared" si="226"/>
        <v>168.7</v>
      </c>
      <c r="G644" s="31">
        <f t="shared" si="226"/>
        <v>168.7</v>
      </c>
      <c r="H644" s="31">
        <f t="shared" si="226"/>
        <v>168.7</v>
      </c>
    </row>
    <row r="645" spans="1:8" ht="12.75">
      <c r="A645" s="39" t="s">
        <v>13</v>
      </c>
      <c r="B645" s="39" t="s">
        <v>59</v>
      </c>
      <c r="C645" s="39">
        <v>1110400000</v>
      </c>
      <c r="D645" s="39"/>
      <c r="E645" s="46" t="s">
        <v>312</v>
      </c>
      <c r="F645" s="31">
        <f t="shared" si="226"/>
        <v>168.7</v>
      </c>
      <c r="G645" s="31">
        <f t="shared" si="226"/>
        <v>168.7</v>
      </c>
      <c r="H645" s="31">
        <f t="shared" si="226"/>
        <v>168.7</v>
      </c>
    </row>
    <row r="646" spans="1:8" ht="31.5">
      <c r="A646" s="39" t="s">
        <v>13</v>
      </c>
      <c r="B646" s="39" t="s">
        <v>59</v>
      </c>
      <c r="C646" s="39" t="s">
        <v>314</v>
      </c>
      <c r="D646" s="39"/>
      <c r="E646" s="46" t="s">
        <v>313</v>
      </c>
      <c r="F646" s="31">
        <f t="shared" si="226"/>
        <v>168.7</v>
      </c>
      <c r="G646" s="31">
        <f t="shared" si="226"/>
        <v>168.7</v>
      </c>
      <c r="H646" s="31">
        <f t="shared" si="226"/>
        <v>168.7</v>
      </c>
    </row>
    <row r="647" spans="1:8" ht="12.75">
      <c r="A647" s="39" t="s">
        <v>13</v>
      </c>
      <c r="B647" s="39" t="s">
        <v>59</v>
      </c>
      <c r="C647" s="39" t="s">
        <v>314</v>
      </c>
      <c r="D647" s="2" t="s">
        <v>95</v>
      </c>
      <c r="E647" s="48" t="s">
        <v>96</v>
      </c>
      <c r="F647" s="31">
        <f t="shared" si="226"/>
        <v>168.7</v>
      </c>
      <c r="G647" s="31">
        <f t="shared" si="226"/>
        <v>168.7</v>
      </c>
      <c r="H647" s="31">
        <f t="shared" si="226"/>
        <v>168.7</v>
      </c>
    </row>
    <row r="648" spans="1:8" ht="31.5">
      <c r="A648" s="39" t="s">
        <v>13</v>
      </c>
      <c r="B648" s="39" t="s">
        <v>59</v>
      </c>
      <c r="C648" s="39" t="s">
        <v>314</v>
      </c>
      <c r="D648" s="39">
        <v>320</v>
      </c>
      <c r="E648" s="46" t="s">
        <v>197</v>
      </c>
      <c r="F648" s="31">
        <v>168.7</v>
      </c>
      <c r="G648" s="31">
        <v>168.7</v>
      </c>
      <c r="H648" s="31">
        <v>168.7</v>
      </c>
    </row>
    <row r="649" spans="1:8" ht="12.75">
      <c r="A649" s="39" t="s">
        <v>13</v>
      </c>
      <c r="B649" s="39" t="s">
        <v>74</v>
      </c>
      <c r="C649" s="39" t="s">
        <v>88</v>
      </c>
      <c r="D649" s="39" t="s">
        <v>88</v>
      </c>
      <c r="E649" s="46" t="s">
        <v>16</v>
      </c>
      <c r="F649" s="31">
        <f>F650+F662</f>
        <v>7219.900000000001</v>
      </c>
      <c r="G649" s="31">
        <f>G650+G662</f>
        <v>5926.7</v>
      </c>
      <c r="H649" s="31">
        <f>H650+H662</f>
        <v>5926.7</v>
      </c>
    </row>
    <row r="650" spans="1:8" ht="32.45" customHeight="1">
      <c r="A650" s="39" t="s">
        <v>13</v>
      </c>
      <c r="B650" s="39" t="s">
        <v>74</v>
      </c>
      <c r="C650" s="43">
        <v>1100000000</v>
      </c>
      <c r="D650" s="39"/>
      <c r="E650" s="46" t="s">
        <v>324</v>
      </c>
      <c r="F650" s="31">
        <f>F651</f>
        <v>396.79999999999995</v>
      </c>
      <c r="G650" s="31">
        <f aca="true" t="shared" si="227" ref="G650:H660">G651</f>
        <v>396.79999999999995</v>
      </c>
      <c r="H650" s="31">
        <f t="shared" si="227"/>
        <v>396.79999999999995</v>
      </c>
    </row>
    <row r="651" spans="1:8" ht="31.5">
      <c r="A651" s="39" t="s">
        <v>13</v>
      </c>
      <c r="B651" s="39" t="s">
        <v>74</v>
      </c>
      <c r="C651" s="43">
        <v>1130000000</v>
      </c>
      <c r="D651" s="35"/>
      <c r="E651" s="46" t="s">
        <v>212</v>
      </c>
      <c r="F651" s="31">
        <f>F658+F652</f>
        <v>396.79999999999995</v>
      </c>
      <c r="G651" s="31">
        <f aca="true" t="shared" si="228" ref="G651:H651">G658+G652</f>
        <v>396.79999999999995</v>
      </c>
      <c r="H651" s="31">
        <f t="shared" si="228"/>
        <v>396.79999999999995</v>
      </c>
    </row>
    <row r="652" spans="1:8" ht="31.5">
      <c r="A652" s="39" t="s">
        <v>13</v>
      </c>
      <c r="B652" s="39" t="s">
        <v>74</v>
      </c>
      <c r="C652" s="39">
        <v>1130100000</v>
      </c>
      <c r="D652" s="35"/>
      <c r="E652" s="46" t="s">
        <v>376</v>
      </c>
      <c r="F652" s="31">
        <f>F653</f>
        <v>259.9</v>
      </c>
      <c r="G652" s="31">
        <f aca="true" t="shared" si="229" ref="G652:H654">G653</f>
        <v>259.9</v>
      </c>
      <c r="H652" s="31">
        <f t="shared" si="229"/>
        <v>259.9</v>
      </c>
    </row>
    <row r="653" spans="1:8" ht="31.5">
      <c r="A653" s="39" t="s">
        <v>13</v>
      </c>
      <c r="B653" s="39" t="s">
        <v>74</v>
      </c>
      <c r="C653" s="43">
        <v>1130120260</v>
      </c>
      <c r="D653" s="35"/>
      <c r="E653" s="46" t="s">
        <v>379</v>
      </c>
      <c r="F653" s="31">
        <f>F654+F656</f>
        <v>259.9</v>
      </c>
      <c r="G653" s="31">
        <f aca="true" t="shared" si="230" ref="G653:H653">G654+G656</f>
        <v>259.9</v>
      </c>
      <c r="H653" s="31">
        <f t="shared" si="230"/>
        <v>259.9</v>
      </c>
    </row>
    <row r="654" spans="1:8" ht="31.5">
      <c r="A654" s="148" t="s">
        <v>13</v>
      </c>
      <c r="B654" s="39" t="s">
        <v>74</v>
      </c>
      <c r="C654" s="43">
        <v>1130120260</v>
      </c>
      <c r="D654" s="39" t="s">
        <v>91</v>
      </c>
      <c r="E654" s="46" t="s">
        <v>148</v>
      </c>
      <c r="F654" s="31">
        <f>F655</f>
        <v>169.59999999999997</v>
      </c>
      <c r="G654" s="31">
        <f t="shared" si="229"/>
        <v>169.59999999999997</v>
      </c>
      <c r="H654" s="31">
        <f t="shared" si="229"/>
        <v>169.59999999999997</v>
      </c>
    </row>
    <row r="655" spans="1:8" ht="29.45" customHeight="1">
      <c r="A655" s="148" t="s">
        <v>13</v>
      </c>
      <c r="B655" s="39" t="s">
        <v>74</v>
      </c>
      <c r="C655" s="43">
        <v>1130120260</v>
      </c>
      <c r="D655" s="39">
        <v>240</v>
      </c>
      <c r="E655" s="46" t="s">
        <v>194</v>
      </c>
      <c r="F655" s="31">
        <f>259.9-90.3</f>
        <v>169.59999999999997</v>
      </c>
      <c r="G655" s="31">
        <f>259.9-90.3</f>
        <v>169.59999999999997</v>
      </c>
      <c r="H655" s="31">
        <f>259.9-90.3</f>
        <v>169.59999999999997</v>
      </c>
    </row>
    <row r="656" spans="1:8" ht="19.5" customHeight="1">
      <c r="A656" s="148" t="s">
        <v>13</v>
      </c>
      <c r="B656" s="148" t="s">
        <v>74</v>
      </c>
      <c r="C656" s="150">
        <v>1130120260</v>
      </c>
      <c r="D656" s="2" t="s">
        <v>95</v>
      </c>
      <c r="E656" s="48" t="s">
        <v>96</v>
      </c>
      <c r="F656" s="31">
        <f>F657</f>
        <v>90.3</v>
      </c>
      <c r="G656" s="31">
        <f aca="true" t="shared" si="231" ref="G656:H656">G657</f>
        <v>90.3</v>
      </c>
      <c r="H656" s="31">
        <f t="shared" si="231"/>
        <v>90.3</v>
      </c>
    </row>
    <row r="657" spans="1:8" ht="19.5" customHeight="1">
      <c r="A657" s="148" t="s">
        <v>13</v>
      </c>
      <c r="B657" s="148" t="s">
        <v>74</v>
      </c>
      <c r="C657" s="150">
        <v>1130120260</v>
      </c>
      <c r="D657" s="148">
        <v>350</v>
      </c>
      <c r="E657" s="149" t="s">
        <v>277</v>
      </c>
      <c r="F657" s="31">
        <v>90.3</v>
      </c>
      <c r="G657" s="31">
        <v>90.3</v>
      </c>
      <c r="H657" s="31">
        <v>90.3</v>
      </c>
    </row>
    <row r="658" spans="1:8" ht="31.5">
      <c r="A658" s="39" t="s">
        <v>13</v>
      </c>
      <c r="B658" s="39" t="s">
        <v>74</v>
      </c>
      <c r="C658" s="39">
        <v>1130200000</v>
      </c>
      <c r="D658" s="39"/>
      <c r="E658" s="46" t="s">
        <v>315</v>
      </c>
      <c r="F658" s="31">
        <f>F659</f>
        <v>136.9</v>
      </c>
      <c r="G658" s="31">
        <f t="shared" si="227"/>
        <v>136.9</v>
      </c>
      <c r="H658" s="31">
        <f t="shared" si="227"/>
        <v>136.9</v>
      </c>
    </row>
    <row r="659" spans="1:8" ht="31.5">
      <c r="A659" s="39" t="s">
        <v>13</v>
      </c>
      <c r="B659" s="39" t="s">
        <v>74</v>
      </c>
      <c r="C659" s="39">
        <v>1130220270</v>
      </c>
      <c r="D659" s="39"/>
      <c r="E659" s="46" t="s">
        <v>316</v>
      </c>
      <c r="F659" s="31">
        <f>F660</f>
        <v>136.9</v>
      </c>
      <c r="G659" s="31">
        <f t="shared" si="227"/>
        <v>136.9</v>
      </c>
      <c r="H659" s="31">
        <f t="shared" si="227"/>
        <v>136.9</v>
      </c>
    </row>
    <row r="660" spans="1:8" ht="31.5">
      <c r="A660" s="39" t="s">
        <v>13</v>
      </c>
      <c r="B660" s="39" t="s">
        <v>74</v>
      </c>
      <c r="C660" s="39">
        <v>1130220270</v>
      </c>
      <c r="D660" s="39" t="s">
        <v>91</v>
      </c>
      <c r="E660" s="46" t="s">
        <v>148</v>
      </c>
      <c r="F660" s="31">
        <f>F661</f>
        <v>136.9</v>
      </c>
      <c r="G660" s="31">
        <f t="shared" si="227"/>
        <v>136.9</v>
      </c>
      <c r="H660" s="31">
        <f t="shared" si="227"/>
        <v>136.9</v>
      </c>
    </row>
    <row r="661" spans="1:8" ht="33.6" customHeight="1">
      <c r="A661" s="39" t="s">
        <v>13</v>
      </c>
      <c r="B661" s="39" t="s">
        <v>74</v>
      </c>
      <c r="C661" s="39">
        <v>1130220270</v>
      </c>
      <c r="D661" s="39">
        <v>240</v>
      </c>
      <c r="E661" s="46" t="s">
        <v>194</v>
      </c>
      <c r="F661" s="31">
        <v>136.9</v>
      </c>
      <c r="G661" s="31">
        <v>136.9</v>
      </c>
      <c r="H661" s="31">
        <v>136.9</v>
      </c>
    </row>
    <row r="662" spans="1:8" ht="12.75">
      <c r="A662" s="39" t="s">
        <v>13</v>
      </c>
      <c r="B662" s="39" t="s">
        <v>74</v>
      </c>
      <c r="C662" s="39">
        <v>9900000000</v>
      </c>
      <c r="D662" s="39"/>
      <c r="E662" s="46" t="s">
        <v>200</v>
      </c>
      <c r="F662" s="31">
        <f>F663</f>
        <v>6823.1</v>
      </c>
      <c r="G662" s="31">
        <f aca="true" t="shared" si="232" ref="G662:H662">G663</f>
        <v>5529.9</v>
      </c>
      <c r="H662" s="31">
        <f t="shared" si="232"/>
        <v>5529.9</v>
      </c>
    </row>
    <row r="663" spans="1:8" ht="31.5">
      <c r="A663" s="39" t="s">
        <v>13</v>
      </c>
      <c r="B663" s="39" t="s">
        <v>74</v>
      </c>
      <c r="C663" s="39">
        <v>9990000000</v>
      </c>
      <c r="D663" s="39"/>
      <c r="E663" s="46" t="s">
        <v>272</v>
      </c>
      <c r="F663" s="31">
        <f>F664+F668</f>
        <v>6823.1</v>
      </c>
      <c r="G663" s="31">
        <f>G664+G668</f>
        <v>5529.9</v>
      </c>
      <c r="H663" s="31">
        <f>H664+H668</f>
        <v>5529.9</v>
      </c>
    </row>
    <row r="664" spans="1:8" ht="31.5">
      <c r="A664" s="39" t="s">
        <v>13</v>
      </c>
      <c r="B664" s="39" t="s">
        <v>74</v>
      </c>
      <c r="C664" s="39">
        <v>9990200000</v>
      </c>
      <c r="D664" s="35"/>
      <c r="E664" s="46" t="s">
        <v>215</v>
      </c>
      <c r="F664" s="31">
        <f>F665</f>
        <v>4585.7</v>
      </c>
      <c r="G664" s="31">
        <f aca="true" t="shared" si="233" ref="G664:H664">G665</f>
        <v>5529.9</v>
      </c>
      <c r="H664" s="31">
        <f t="shared" si="233"/>
        <v>5529.9</v>
      </c>
    </row>
    <row r="665" spans="1:8" ht="47.25">
      <c r="A665" s="39" t="s">
        <v>13</v>
      </c>
      <c r="B665" s="39" t="s">
        <v>74</v>
      </c>
      <c r="C665" s="39">
        <v>9990225000</v>
      </c>
      <c r="D665" s="39"/>
      <c r="E665" s="46" t="s">
        <v>216</v>
      </c>
      <c r="F665" s="31">
        <f>F666</f>
        <v>4585.7</v>
      </c>
      <c r="G665" s="31">
        <f aca="true" t="shared" si="234" ref="G665:H666">G666</f>
        <v>5529.9</v>
      </c>
      <c r="H665" s="31">
        <f t="shared" si="234"/>
        <v>5529.9</v>
      </c>
    </row>
    <row r="666" spans="1:8" ht="63">
      <c r="A666" s="39" t="s">
        <v>13</v>
      </c>
      <c r="B666" s="39" t="s">
        <v>74</v>
      </c>
      <c r="C666" s="39">
        <v>9990225000</v>
      </c>
      <c r="D666" s="39" t="s">
        <v>90</v>
      </c>
      <c r="E666" s="46" t="s">
        <v>2</v>
      </c>
      <c r="F666" s="31">
        <f>F667</f>
        <v>4585.7</v>
      </c>
      <c r="G666" s="31">
        <f t="shared" si="234"/>
        <v>5529.9</v>
      </c>
      <c r="H666" s="31">
        <f t="shared" si="234"/>
        <v>5529.9</v>
      </c>
    </row>
    <row r="667" spans="1:8" ht="28.9" customHeight="1">
      <c r="A667" s="39" t="s">
        <v>13</v>
      </c>
      <c r="B667" s="39" t="s">
        <v>74</v>
      </c>
      <c r="C667" s="39">
        <v>9990225000</v>
      </c>
      <c r="D667" s="39">
        <v>120</v>
      </c>
      <c r="E667" s="46" t="s">
        <v>193</v>
      </c>
      <c r="F667" s="31">
        <v>4585.7</v>
      </c>
      <c r="G667" s="31">
        <v>5529.9</v>
      </c>
      <c r="H667" s="31">
        <v>5529.9</v>
      </c>
    </row>
    <row r="668" spans="1:8" ht="31.5">
      <c r="A668" s="39" t="s">
        <v>13</v>
      </c>
      <c r="B668" s="39" t="s">
        <v>74</v>
      </c>
      <c r="C668" s="39">
        <v>9990300000</v>
      </c>
      <c r="D668" s="39"/>
      <c r="E668" s="46" t="s">
        <v>287</v>
      </c>
      <c r="F668" s="31">
        <f>F669+F671+F673</f>
        <v>2237.4</v>
      </c>
      <c r="G668" s="31">
        <f aca="true" t="shared" si="235" ref="G668:H668">G669+G671+G673</f>
        <v>0</v>
      </c>
      <c r="H668" s="31">
        <f t="shared" si="235"/>
        <v>0</v>
      </c>
    </row>
    <row r="669" spans="1:8" ht="63">
      <c r="A669" s="39" t="s">
        <v>13</v>
      </c>
      <c r="B669" s="39" t="s">
        <v>74</v>
      </c>
      <c r="C669" s="39">
        <v>9990300000</v>
      </c>
      <c r="D669" s="39" t="s">
        <v>90</v>
      </c>
      <c r="E669" s="46" t="s">
        <v>2</v>
      </c>
      <c r="F669" s="31">
        <f>F670</f>
        <v>1649.8</v>
      </c>
      <c r="G669" s="31">
        <f aca="true" t="shared" si="236" ref="G669:H669">G670</f>
        <v>0</v>
      </c>
      <c r="H669" s="31">
        <f t="shared" si="236"/>
        <v>0</v>
      </c>
    </row>
    <row r="670" spans="1:8" ht="12.75">
      <c r="A670" s="39" t="s">
        <v>13</v>
      </c>
      <c r="B670" s="39" t="s">
        <v>74</v>
      </c>
      <c r="C670" s="39">
        <v>9990300000</v>
      </c>
      <c r="D670" s="39">
        <v>110</v>
      </c>
      <c r="E670" s="25" t="s">
        <v>288</v>
      </c>
      <c r="F670" s="31">
        <v>1649.8</v>
      </c>
      <c r="G670" s="31">
        <v>0</v>
      </c>
      <c r="H670" s="31">
        <v>0</v>
      </c>
    </row>
    <row r="671" spans="1:8" ht="31.5">
      <c r="A671" s="39" t="s">
        <v>13</v>
      </c>
      <c r="B671" s="39" t="s">
        <v>74</v>
      </c>
      <c r="C671" s="39">
        <v>9990300000</v>
      </c>
      <c r="D671" s="39" t="s">
        <v>91</v>
      </c>
      <c r="E671" s="46" t="s">
        <v>148</v>
      </c>
      <c r="F671" s="31">
        <f>F672</f>
        <v>522.6</v>
      </c>
      <c r="G671" s="31">
        <f aca="true" t="shared" si="237" ref="G671:H671">G672</f>
        <v>0</v>
      </c>
      <c r="H671" s="31">
        <f t="shared" si="237"/>
        <v>0</v>
      </c>
    </row>
    <row r="672" spans="1:8" ht="33" customHeight="1">
      <c r="A672" s="39" t="s">
        <v>13</v>
      </c>
      <c r="B672" s="39" t="s">
        <v>74</v>
      </c>
      <c r="C672" s="39">
        <v>9990300000</v>
      </c>
      <c r="D672" s="39">
        <v>240</v>
      </c>
      <c r="E672" s="46" t="s">
        <v>194</v>
      </c>
      <c r="F672" s="31">
        <v>522.6</v>
      </c>
      <c r="G672" s="31">
        <v>0</v>
      </c>
      <c r="H672" s="31">
        <v>0</v>
      </c>
    </row>
    <row r="673" spans="1:8" ht="12.75">
      <c r="A673" s="39" t="s">
        <v>13</v>
      </c>
      <c r="B673" s="39" t="s">
        <v>74</v>
      </c>
      <c r="C673" s="39">
        <v>9990300000</v>
      </c>
      <c r="D673" s="39" t="s">
        <v>92</v>
      </c>
      <c r="E673" s="46" t="s">
        <v>93</v>
      </c>
      <c r="F673" s="31">
        <f>F674</f>
        <v>65</v>
      </c>
      <c r="G673" s="31">
        <f aca="true" t="shared" si="238" ref="G673:H673">G674</f>
        <v>0</v>
      </c>
      <c r="H673" s="31">
        <f t="shared" si="238"/>
        <v>0</v>
      </c>
    </row>
    <row r="674" spans="1:8" ht="12.75">
      <c r="A674" s="39" t="s">
        <v>13</v>
      </c>
      <c r="B674" s="39" t="s">
        <v>74</v>
      </c>
      <c r="C674" s="39">
        <v>9990300000</v>
      </c>
      <c r="D674" s="39">
        <v>850</v>
      </c>
      <c r="E674" s="46" t="s">
        <v>195</v>
      </c>
      <c r="F674" s="31">
        <v>65</v>
      </c>
      <c r="G674" s="31">
        <v>0</v>
      </c>
      <c r="H674" s="31">
        <v>0</v>
      </c>
    </row>
    <row r="675" spans="1:8" ht="12.75">
      <c r="A675" s="39" t="s">
        <v>13</v>
      </c>
      <c r="B675" s="39" t="s">
        <v>60</v>
      </c>
      <c r="C675" s="39" t="s">
        <v>88</v>
      </c>
      <c r="D675" s="39" t="s">
        <v>88</v>
      </c>
      <c r="E675" s="46" t="s">
        <v>52</v>
      </c>
      <c r="F675" s="31">
        <f>F676</f>
        <v>10448.599999999999</v>
      </c>
      <c r="G675" s="31">
        <f aca="true" t="shared" si="239" ref="G675:H679">G676</f>
        <v>10448.599999999999</v>
      </c>
      <c r="H675" s="31">
        <f t="shared" si="239"/>
        <v>10448.599999999999</v>
      </c>
    </row>
    <row r="676" spans="1:8" ht="12.75">
      <c r="A676" s="39" t="s">
        <v>13</v>
      </c>
      <c r="B676" s="39" t="s">
        <v>108</v>
      </c>
      <c r="C676" s="39" t="s">
        <v>88</v>
      </c>
      <c r="D676" s="39" t="s">
        <v>88</v>
      </c>
      <c r="E676" s="46" t="s">
        <v>109</v>
      </c>
      <c r="F676" s="31">
        <f>F677</f>
        <v>10448.599999999999</v>
      </c>
      <c r="G676" s="31">
        <f t="shared" si="239"/>
        <v>10448.599999999999</v>
      </c>
      <c r="H676" s="31">
        <f t="shared" si="239"/>
        <v>10448.599999999999</v>
      </c>
    </row>
    <row r="677" spans="1:8" ht="37.15" customHeight="1">
      <c r="A677" s="39" t="s">
        <v>13</v>
      </c>
      <c r="B677" s="39" t="s">
        <v>108</v>
      </c>
      <c r="C677" s="43">
        <v>1100000000</v>
      </c>
      <c r="D677" s="39"/>
      <c r="E677" s="46" t="s">
        <v>324</v>
      </c>
      <c r="F677" s="31">
        <f>F678</f>
        <v>10448.599999999999</v>
      </c>
      <c r="G677" s="31">
        <f t="shared" si="239"/>
        <v>10448.599999999999</v>
      </c>
      <c r="H677" s="31">
        <f t="shared" si="239"/>
        <v>10448.599999999999</v>
      </c>
    </row>
    <row r="678" spans="1:8" ht="12.75">
      <c r="A678" s="39" t="s">
        <v>13</v>
      </c>
      <c r="B678" s="39" t="s">
        <v>108</v>
      </c>
      <c r="C678" s="39">
        <v>1110000000</v>
      </c>
      <c r="D678" s="39"/>
      <c r="E678" s="46" t="s">
        <v>298</v>
      </c>
      <c r="F678" s="31">
        <f>F679</f>
        <v>10448.599999999999</v>
      </c>
      <c r="G678" s="31">
        <f t="shared" si="239"/>
        <v>10448.599999999999</v>
      </c>
      <c r="H678" s="31">
        <f t="shared" si="239"/>
        <v>10448.599999999999</v>
      </c>
    </row>
    <row r="679" spans="1:8" ht="47.25">
      <c r="A679" s="39" t="s">
        <v>13</v>
      </c>
      <c r="B679" s="39" t="s">
        <v>108</v>
      </c>
      <c r="C679" s="39">
        <v>1110200000</v>
      </c>
      <c r="D679" s="39"/>
      <c r="E679" s="46" t="s">
        <v>317</v>
      </c>
      <c r="F679" s="31">
        <f>F680</f>
        <v>10448.599999999999</v>
      </c>
      <c r="G679" s="31">
        <f t="shared" si="239"/>
        <v>10448.599999999999</v>
      </c>
      <c r="H679" s="31">
        <f t="shared" si="239"/>
        <v>10448.599999999999</v>
      </c>
    </row>
    <row r="680" spans="1:8" ht="51" customHeight="1">
      <c r="A680" s="39" t="s">
        <v>13</v>
      </c>
      <c r="B680" s="39" t="s">
        <v>108</v>
      </c>
      <c r="C680" s="39">
        <v>1110210500</v>
      </c>
      <c r="D680" s="39"/>
      <c r="E680" s="46" t="s">
        <v>318</v>
      </c>
      <c r="F680" s="31">
        <f>F681+F683</f>
        <v>10448.599999999999</v>
      </c>
      <c r="G680" s="31">
        <f aca="true" t="shared" si="240" ref="G680:H680">G681+G683</f>
        <v>10448.599999999999</v>
      </c>
      <c r="H680" s="31">
        <f t="shared" si="240"/>
        <v>10448.599999999999</v>
      </c>
    </row>
    <row r="681" spans="1:8" ht="31.5">
      <c r="A681" s="39" t="s">
        <v>13</v>
      </c>
      <c r="B681" s="39" t="s">
        <v>108</v>
      </c>
      <c r="C681" s="39">
        <v>1110210500</v>
      </c>
      <c r="D681" s="39" t="s">
        <v>91</v>
      </c>
      <c r="E681" s="46" t="s">
        <v>148</v>
      </c>
      <c r="F681" s="31">
        <f>F682</f>
        <v>254.8</v>
      </c>
      <c r="G681" s="31">
        <f aca="true" t="shared" si="241" ref="G681:H681">G682</f>
        <v>254.8</v>
      </c>
      <c r="H681" s="31">
        <f t="shared" si="241"/>
        <v>254.8</v>
      </c>
    </row>
    <row r="682" spans="1:8" ht="30.6" customHeight="1">
      <c r="A682" s="39" t="s">
        <v>13</v>
      </c>
      <c r="B682" s="39" t="s">
        <v>108</v>
      </c>
      <c r="C682" s="39">
        <v>1110210500</v>
      </c>
      <c r="D682" s="39">
        <v>240</v>
      </c>
      <c r="E682" s="46" t="s">
        <v>194</v>
      </c>
      <c r="F682" s="31">
        <v>254.8</v>
      </c>
      <c r="G682" s="31">
        <v>254.8</v>
      </c>
      <c r="H682" s="31">
        <v>254.8</v>
      </c>
    </row>
    <row r="683" spans="1:8" ht="12.75">
      <c r="A683" s="39" t="s">
        <v>13</v>
      </c>
      <c r="B683" s="39" t="s">
        <v>108</v>
      </c>
      <c r="C683" s="39">
        <v>1110210500</v>
      </c>
      <c r="D683" s="39" t="s">
        <v>95</v>
      </c>
      <c r="E683" s="46" t="s">
        <v>96</v>
      </c>
      <c r="F683" s="31">
        <f>F684</f>
        <v>10193.8</v>
      </c>
      <c r="G683" s="31">
        <f aca="true" t="shared" si="242" ref="G683:H683">G684</f>
        <v>10193.8</v>
      </c>
      <c r="H683" s="31">
        <f t="shared" si="242"/>
        <v>10193.8</v>
      </c>
    </row>
    <row r="684" spans="1:8" ht="31.5">
      <c r="A684" s="39" t="s">
        <v>13</v>
      </c>
      <c r="B684" s="39" t="s">
        <v>108</v>
      </c>
      <c r="C684" s="39">
        <v>1110210500</v>
      </c>
      <c r="D684" s="2" t="s">
        <v>196</v>
      </c>
      <c r="E684" s="25" t="s">
        <v>197</v>
      </c>
      <c r="F684" s="31">
        <v>10193.8</v>
      </c>
      <c r="G684" s="31">
        <v>10193.8</v>
      </c>
      <c r="H684" s="31">
        <v>10193.8</v>
      </c>
    </row>
    <row r="685" ht="12.75">
      <c r="E685" s="49"/>
    </row>
    <row r="686" ht="12.75">
      <c r="E686" s="49"/>
    </row>
    <row r="687" ht="12.75">
      <c r="E687" s="49"/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5905511811023623" right="0.3937007874015748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6"/>
  <sheetViews>
    <sheetView tabSelected="1" workbookViewId="0" topLeftCell="A412">
      <selection activeCell="A2" sqref="A2:G2"/>
    </sheetView>
  </sheetViews>
  <sheetFormatPr defaultColWidth="8.875" defaultRowHeight="12.75"/>
  <cols>
    <col min="1" max="1" width="7.75390625" style="18" customWidth="1"/>
    <col min="2" max="2" width="15.00390625" style="18" customWidth="1"/>
    <col min="3" max="3" width="5.625" style="18" customWidth="1"/>
    <col min="4" max="4" width="65.625" style="18" customWidth="1"/>
    <col min="5" max="5" width="11.25390625" style="30" customWidth="1"/>
    <col min="6" max="6" width="11.625" style="30" customWidth="1"/>
    <col min="7" max="7" width="11.75390625" style="30" customWidth="1"/>
    <col min="8" max="8" width="8.875" style="5" customWidth="1"/>
    <col min="9" max="9" width="13.875" style="52" bestFit="1" customWidth="1"/>
    <col min="10" max="10" width="10.375" style="52" bestFit="1" customWidth="1"/>
    <col min="11" max="11" width="12.875" style="52" customWidth="1"/>
    <col min="12" max="16384" width="8.875" style="5" customWidth="1"/>
  </cols>
  <sheetData>
    <row r="1" spans="1:7" ht="51.6" customHeight="1">
      <c r="A1" s="181" t="s">
        <v>608</v>
      </c>
      <c r="B1" s="181"/>
      <c r="C1" s="181"/>
      <c r="D1" s="181"/>
      <c r="E1" s="181"/>
      <c r="F1" s="181"/>
      <c r="G1" s="181"/>
    </row>
    <row r="2" spans="1:7" ht="77.45" customHeight="1">
      <c r="A2" s="187" t="s">
        <v>357</v>
      </c>
      <c r="B2" s="187"/>
      <c r="C2" s="187"/>
      <c r="D2" s="187"/>
      <c r="E2" s="187"/>
      <c r="F2" s="187"/>
      <c r="G2" s="187"/>
    </row>
    <row r="3" spans="1:7" ht="12.75">
      <c r="A3" s="191" t="s">
        <v>57</v>
      </c>
      <c r="B3" s="191" t="s">
        <v>21</v>
      </c>
      <c r="C3" s="191" t="s">
        <v>22</v>
      </c>
      <c r="D3" s="191" t="s">
        <v>23</v>
      </c>
      <c r="E3" s="191" t="s">
        <v>127</v>
      </c>
      <c r="F3" s="191"/>
      <c r="G3" s="191"/>
    </row>
    <row r="4" spans="1:7" ht="12.75">
      <c r="A4" s="191" t="s">
        <v>88</v>
      </c>
      <c r="B4" s="191" t="s">
        <v>88</v>
      </c>
      <c r="C4" s="191" t="s">
        <v>88</v>
      </c>
      <c r="D4" s="191" t="s">
        <v>88</v>
      </c>
      <c r="E4" s="191" t="s">
        <v>130</v>
      </c>
      <c r="F4" s="191" t="s">
        <v>138</v>
      </c>
      <c r="G4" s="191"/>
    </row>
    <row r="5" spans="1:7" ht="12.75">
      <c r="A5" s="191" t="s">
        <v>88</v>
      </c>
      <c r="B5" s="191" t="s">
        <v>88</v>
      </c>
      <c r="C5" s="191" t="s">
        <v>88</v>
      </c>
      <c r="D5" s="191" t="s">
        <v>88</v>
      </c>
      <c r="E5" s="191" t="s">
        <v>88</v>
      </c>
      <c r="F5" s="36" t="s">
        <v>131</v>
      </c>
      <c r="G5" s="36" t="s">
        <v>186</v>
      </c>
    </row>
    <row r="6" spans="1:7" ht="12.75">
      <c r="A6" s="36" t="s">
        <v>5</v>
      </c>
      <c r="B6" s="36" t="s">
        <v>99</v>
      </c>
      <c r="C6" s="36" t="s">
        <v>100</v>
      </c>
      <c r="D6" s="36" t="s">
        <v>101</v>
      </c>
      <c r="E6" s="36" t="s">
        <v>102</v>
      </c>
      <c r="F6" s="36" t="s">
        <v>103</v>
      </c>
      <c r="G6" s="36" t="s">
        <v>146</v>
      </c>
    </row>
    <row r="7" spans="1:7" ht="12.75">
      <c r="A7" s="6" t="s">
        <v>88</v>
      </c>
      <c r="B7" s="6" t="s">
        <v>88</v>
      </c>
      <c r="C7" s="6" t="s">
        <v>88</v>
      </c>
      <c r="D7" s="7" t="s">
        <v>1</v>
      </c>
      <c r="E7" s="8">
        <f>E8+E152+E172+E235+E280+E407+E432+E477+E516+E530</f>
        <v>637028.5000000001</v>
      </c>
      <c r="F7" s="8">
        <f>F8+F152+F172+F235+F280+F407+F432+F477+F516+F530</f>
        <v>626304.8</v>
      </c>
      <c r="G7" s="8">
        <f>G8+G152+G172+G235+G280+G407+G432+G477+G516+G530</f>
        <v>616371.1000000001</v>
      </c>
    </row>
    <row r="8" spans="1:7" ht="12.75">
      <c r="A8" s="6" t="s">
        <v>76</v>
      </c>
      <c r="B8" s="6" t="s">
        <v>88</v>
      </c>
      <c r="C8" s="6" t="s">
        <v>88</v>
      </c>
      <c r="D8" s="29" t="s">
        <v>25</v>
      </c>
      <c r="E8" s="8">
        <f>E9+E15+E32+E51+E57+E75+E81+E68</f>
        <v>69971.3</v>
      </c>
      <c r="F8" s="8">
        <f>F9+F15+F32+F51+F57+F75+F81+F68</f>
        <v>71621.4</v>
      </c>
      <c r="G8" s="8">
        <f>G9+G15+G32+G51+G57+G75+G81+G68</f>
        <v>71527.6</v>
      </c>
    </row>
    <row r="9" spans="1:7" ht="37.9" customHeight="1">
      <c r="A9" s="36" t="s">
        <v>64</v>
      </c>
      <c r="B9" s="36" t="s">
        <v>88</v>
      </c>
      <c r="C9" s="36" t="s">
        <v>88</v>
      </c>
      <c r="D9" s="16" t="s">
        <v>81</v>
      </c>
      <c r="E9" s="9">
        <f>E10</f>
        <v>1479</v>
      </c>
      <c r="F9" s="9">
        <f aca="true" t="shared" si="0" ref="F9:G13">F10</f>
        <v>1479</v>
      </c>
      <c r="G9" s="9">
        <f t="shared" si="0"/>
        <v>1479</v>
      </c>
    </row>
    <row r="10" spans="1:7" ht="12.75">
      <c r="A10" s="34" t="s">
        <v>64</v>
      </c>
      <c r="B10" s="34">
        <v>9900000000</v>
      </c>
      <c r="C10" s="34"/>
      <c r="D10" s="35" t="s">
        <v>200</v>
      </c>
      <c r="E10" s="22">
        <f>E11</f>
        <v>1479</v>
      </c>
      <c r="F10" s="22">
        <f t="shared" si="0"/>
        <v>1479</v>
      </c>
      <c r="G10" s="22">
        <f t="shared" si="0"/>
        <v>1479</v>
      </c>
    </row>
    <row r="11" spans="1:7" ht="31.5">
      <c r="A11" s="34" t="s">
        <v>64</v>
      </c>
      <c r="B11" s="34">
        <v>9990000000</v>
      </c>
      <c r="C11" s="34"/>
      <c r="D11" s="35" t="s">
        <v>272</v>
      </c>
      <c r="E11" s="22">
        <f>E12</f>
        <v>1479</v>
      </c>
      <c r="F11" s="22">
        <f t="shared" si="0"/>
        <v>1479</v>
      </c>
      <c r="G11" s="22">
        <f t="shared" si="0"/>
        <v>1479</v>
      </c>
    </row>
    <row r="12" spans="1:7" ht="12.75">
      <c r="A12" s="34" t="s">
        <v>64</v>
      </c>
      <c r="B12" s="34">
        <v>9990021000</v>
      </c>
      <c r="C12" s="35"/>
      <c r="D12" s="35" t="s">
        <v>273</v>
      </c>
      <c r="E12" s="22">
        <f>E13</f>
        <v>1479</v>
      </c>
      <c r="F12" s="22">
        <f t="shared" si="0"/>
        <v>1479</v>
      </c>
      <c r="G12" s="22">
        <f t="shared" si="0"/>
        <v>1479</v>
      </c>
    </row>
    <row r="13" spans="1:7" ht="63">
      <c r="A13" s="34" t="s">
        <v>64</v>
      </c>
      <c r="B13" s="34">
        <v>9990021000</v>
      </c>
      <c r="C13" s="34" t="s">
        <v>90</v>
      </c>
      <c r="D13" s="35" t="s">
        <v>2</v>
      </c>
      <c r="E13" s="22">
        <f>E14</f>
        <v>1479</v>
      </c>
      <c r="F13" s="22">
        <f t="shared" si="0"/>
        <v>1479</v>
      </c>
      <c r="G13" s="22">
        <f t="shared" si="0"/>
        <v>1479</v>
      </c>
    </row>
    <row r="14" spans="1:7" ht="31.9" customHeight="1">
      <c r="A14" s="34" t="s">
        <v>64</v>
      </c>
      <c r="B14" s="34">
        <v>9990021000</v>
      </c>
      <c r="C14" s="34">
        <v>120</v>
      </c>
      <c r="D14" s="35" t="s">
        <v>193</v>
      </c>
      <c r="E14" s="22">
        <f>'№7 '!F15</f>
        <v>1479</v>
      </c>
      <c r="F14" s="22">
        <f>'№7 '!G15</f>
        <v>1479</v>
      </c>
      <c r="G14" s="22">
        <f>'№7 '!H15</f>
        <v>1479</v>
      </c>
    </row>
    <row r="15" spans="1:7" ht="51.6" customHeight="1">
      <c r="A15" s="36" t="s">
        <v>65</v>
      </c>
      <c r="B15" s="36" t="s">
        <v>88</v>
      </c>
      <c r="C15" s="36" t="s">
        <v>88</v>
      </c>
      <c r="D15" s="16" t="s">
        <v>42</v>
      </c>
      <c r="E15" s="9">
        <f>E16</f>
        <v>4114.3</v>
      </c>
      <c r="F15" s="9">
        <f aca="true" t="shared" si="1" ref="F15:G17">F16</f>
        <v>4114.3</v>
      </c>
      <c r="G15" s="9">
        <f t="shared" si="1"/>
        <v>4114.3</v>
      </c>
    </row>
    <row r="16" spans="1:7" ht="12.75">
      <c r="A16" s="34" t="s">
        <v>65</v>
      </c>
      <c r="B16" s="23" t="s">
        <v>205</v>
      </c>
      <c r="C16" s="23" t="s">
        <v>88</v>
      </c>
      <c r="D16" s="24" t="s">
        <v>200</v>
      </c>
      <c r="E16" s="22">
        <f>E17</f>
        <v>4114.3</v>
      </c>
      <c r="F16" s="22">
        <f t="shared" si="1"/>
        <v>4114.3</v>
      </c>
      <c r="G16" s="22">
        <f t="shared" si="1"/>
        <v>4114.3</v>
      </c>
    </row>
    <row r="17" spans="1:7" ht="31.5">
      <c r="A17" s="34" t="s">
        <v>65</v>
      </c>
      <c r="B17" s="34">
        <v>9990000000</v>
      </c>
      <c r="C17" s="34"/>
      <c r="D17" s="35" t="s">
        <v>272</v>
      </c>
      <c r="E17" s="22">
        <f>E18</f>
        <v>4114.3</v>
      </c>
      <c r="F17" s="22">
        <f t="shared" si="1"/>
        <v>4114.3</v>
      </c>
      <c r="G17" s="22">
        <f t="shared" si="1"/>
        <v>4114.3</v>
      </c>
    </row>
    <row r="18" spans="1:7" ht="31.5">
      <c r="A18" s="34" t="s">
        <v>65</v>
      </c>
      <c r="B18" s="34">
        <v>9990100000</v>
      </c>
      <c r="C18" s="34"/>
      <c r="D18" s="35" t="s">
        <v>294</v>
      </c>
      <c r="E18" s="22">
        <f>E19+E22+E29</f>
        <v>4114.3</v>
      </c>
      <c r="F18" s="22">
        <f aca="true" t="shared" si="2" ref="F18:G18">F19+F22+F29</f>
        <v>4114.3</v>
      </c>
      <c r="G18" s="22">
        <f t="shared" si="2"/>
        <v>4114.3</v>
      </c>
    </row>
    <row r="19" spans="1:7" ht="12.75">
      <c r="A19" s="34" t="s">
        <v>65</v>
      </c>
      <c r="B19" s="34">
        <v>9990122000</v>
      </c>
      <c r="C19" s="34"/>
      <c r="D19" s="35" t="s">
        <v>295</v>
      </c>
      <c r="E19" s="22">
        <f>E20</f>
        <v>1208.6</v>
      </c>
      <c r="F19" s="22">
        <f aca="true" t="shared" si="3" ref="F19:G20">F20</f>
        <v>1208.6</v>
      </c>
      <c r="G19" s="22">
        <f t="shared" si="3"/>
        <v>1208.6</v>
      </c>
    </row>
    <row r="20" spans="1:7" ht="63">
      <c r="A20" s="34" t="s">
        <v>65</v>
      </c>
      <c r="B20" s="34">
        <v>9990122000</v>
      </c>
      <c r="C20" s="23" t="s">
        <v>90</v>
      </c>
      <c r="D20" s="24" t="s">
        <v>2</v>
      </c>
      <c r="E20" s="22">
        <f>E21</f>
        <v>1208.6</v>
      </c>
      <c r="F20" s="22">
        <f t="shared" si="3"/>
        <v>1208.6</v>
      </c>
      <c r="G20" s="22">
        <f t="shared" si="3"/>
        <v>1208.6</v>
      </c>
    </row>
    <row r="21" spans="1:7" ht="33.6" customHeight="1">
      <c r="A21" s="34" t="s">
        <v>65</v>
      </c>
      <c r="B21" s="34">
        <v>9990122000</v>
      </c>
      <c r="C21" s="34">
        <v>120</v>
      </c>
      <c r="D21" s="35" t="s">
        <v>193</v>
      </c>
      <c r="E21" s="22">
        <f>'№7 '!F464</f>
        <v>1208.6</v>
      </c>
      <c r="F21" s="22">
        <f>'№7 '!G464</f>
        <v>1208.6</v>
      </c>
      <c r="G21" s="22">
        <f>'№7 '!H464</f>
        <v>1208.6</v>
      </c>
    </row>
    <row r="22" spans="1:7" ht="31.5">
      <c r="A22" s="34" t="s">
        <v>65</v>
      </c>
      <c r="B22" s="34">
        <v>9990123000</v>
      </c>
      <c r="C22" s="34"/>
      <c r="D22" s="35" t="s">
        <v>296</v>
      </c>
      <c r="E22" s="22">
        <f>E23+E25+E27</f>
        <v>2447.1</v>
      </c>
      <c r="F22" s="22">
        <f aca="true" t="shared" si="4" ref="F22:G22">F23+F25+F27</f>
        <v>2447.1</v>
      </c>
      <c r="G22" s="22">
        <f t="shared" si="4"/>
        <v>2447.1</v>
      </c>
    </row>
    <row r="23" spans="1:7" ht="63">
      <c r="A23" s="34" t="s">
        <v>65</v>
      </c>
      <c r="B23" s="34">
        <v>9990123000</v>
      </c>
      <c r="C23" s="34" t="s">
        <v>90</v>
      </c>
      <c r="D23" s="35" t="s">
        <v>2</v>
      </c>
      <c r="E23" s="22">
        <f>E24</f>
        <v>2069.9</v>
      </c>
      <c r="F23" s="22">
        <f aca="true" t="shared" si="5" ref="F23:G23">F24</f>
        <v>2069.9</v>
      </c>
      <c r="G23" s="22">
        <f t="shared" si="5"/>
        <v>2069.9</v>
      </c>
    </row>
    <row r="24" spans="1:7" ht="32.45" customHeight="1">
      <c r="A24" s="34" t="s">
        <v>65</v>
      </c>
      <c r="B24" s="34">
        <v>9990123000</v>
      </c>
      <c r="C24" s="34">
        <v>120</v>
      </c>
      <c r="D24" s="35" t="s">
        <v>193</v>
      </c>
      <c r="E24" s="22">
        <f>'№7 '!F467</f>
        <v>2069.9</v>
      </c>
      <c r="F24" s="22">
        <f>'№7 '!G467</f>
        <v>2069.9</v>
      </c>
      <c r="G24" s="22">
        <f>'№7 '!H467</f>
        <v>2069.9</v>
      </c>
    </row>
    <row r="25" spans="1:7" ht="36" customHeight="1">
      <c r="A25" s="34" t="s">
        <v>65</v>
      </c>
      <c r="B25" s="34">
        <v>9990123000</v>
      </c>
      <c r="C25" s="34">
        <v>240</v>
      </c>
      <c r="D25" s="24" t="s">
        <v>194</v>
      </c>
      <c r="E25" s="22">
        <f>E26</f>
        <v>375</v>
      </c>
      <c r="F25" s="22">
        <f aca="true" t="shared" si="6" ref="F25:G25">F26</f>
        <v>375</v>
      </c>
      <c r="G25" s="22">
        <f t="shared" si="6"/>
        <v>375</v>
      </c>
    </row>
    <row r="26" spans="1:7" ht="33" customHeight="1">
      <c r="A26" s="34" t="s">
        <v>65</v>
      </c>
      <c r="B26" s="34">
        <v>9990123000</v>
      </c>
      <c r="C26" s="34">
        <v>240</v>
      </c>
      <c r="D26" s="24" t="s">
        <v>194</v>
      </c>
      <c r="E26" s="22">
        <f>'№7 '!F469</f>
        <v>375</v>
      </c>
      <c r="F26" s="22">
        <f>'№7 '!G469</f>
        <v>375</v>
      </c>
      <c r="G26" s="22">
        <f>'№7 '!H469</f>
        <v>375</v>
      </c>
    </row>
    <row r="27" spans="1:7" ht="12.75">
      <c r="A27" s="34" t="s">
        <v>65</v>
      </c>
      <c r="B27" s="34">
        <v>9990123000</v>
      </c>
      <c r="C27" s="34" t="s">
        <v>92</v>
      </c>
      <c r="D27" s="35" t="s">
        <v>93</v>
      </c>
      <c r="E27" s="22">
        <f>E28</f>
        <v>2.2</v>
      </c>
      <c r="F27" s="22">
        <f aca="true" t="shared" si="7" ref="F27:G27">F28</f>
        <v>2.2</v>
      </c>
      <c r="G27" s="22">
        <f t="shared" si="7"/>
        <v>2.2</v>
      </c>
    </row>
    <row r="28" spans="1:7" ht="12.75">
      <c r="A28" s="34" t="s">
        <v>65</v>
      </c>
      <c r="B28" s="34">
        <v>9990123000</v>
      </c>
      <c r="C28" s="34">
        <v>850</v>
      </c>
      <c r="D28" s="35" t="s">
        <v>195</v>
      </c>
      <c r="E28" s="22">
        <f>'№7 '!F471</f>
        <v>2.2</v>
      </c>
      <c r="F28" s="22">
        <f>'№7 '!G471</f>
        <v>2.2</v>
      </c>
      <c r="G28" s="22">
        <f>'№7 '!H471</f>
        <v>2.2</v>
      </c>
    </row>
    <row r="29" spans="1:7" ht="12.75">
      <c r="A29" s="34" t="s">
        <v>65</v>
      </c>
      <c r="B29" s="34">
        <v>9990124000</v>
      </c>
      <c r="C29" s="34"/>
      <c r="D29" s="24" t="s">
        <v>297</v>
      </c>
      <c r="E29" s="22">
        <f>E30</f>
        <v>458.6</v>
      </c>
      <c r="F29" s="22">
        <f aca="true" t="shared" si="8" ref="F29:G30">F30</f>
        <v>458.6</v>
      </c>
      <c r="G29" s="22">
        <f t="shared" si="8"/>
        <v>458.6</v>
      </c>
    </row>
    <row r="30" spans="1:7" ht="63">
      <c r="A30" s="34" t="s">
        <v>65</v>
      </c>
      <c r="B30" s="34">
        <v>9990124000</v>
      </c>
      <c r="C30" s="34" t="s">
        <v>90</v>
      </c>
      <c r="D30" s="35" t="s">
        <v>2</v>
      </c>
      <c r="E30" s="22">
        <f>E31</f>
        <v>458.6</v>
      </c>
      <c r="F30" s="22">
        <f t="shared" si="8"/>
        <v>458.6</v>
      </c>
      <c r="G30" s="22">
        <f t="shared" si="8"/>
        <v>458.6</v>
      </c>
    </row>
    <row r="31" spans="1:7" ht="36.6" customHeight="1">
      <c r="A31" s="34" t="s">
        <v>65</v>
      </c>
      <c r="B31" s="34">
        <v>9990124000</v>
      </c>
      <c r="C31" s="34">
        <v>120</v>
      </c>
      <c r="D31" s="35" t="s">
        <v>193</v>
      </c>
      <c r="E31" s="22">
        <f>'№7 '!F474</f>
        <v>458.6</v>
      </c>
      <c r="F31" s="22">
        <f>'№7 '!G474</f>
        <v>458.6</v>
      </c>
      <c r="G31" s="22">
        <f>'№7 '!H474</f>
        <v>458.6</v>
      </c>
    </row>
    <row r="32" spans="1:7" ht="47.25">
      <c r="A32" s="34" t="s">
        <v>66</v>
      </c>
      <c r="B32" s="34" t="s">
        <v>88</v>
      </c>
      <c r="C32" s="34" t="s">
        <v>88</v>
      </c>
      <c r="D32" s="35" t="s">
        <v>43</v>
      </c>
      <c r="E32" s="22">
        <f>E33</f>
        <v>22754.2</v>
      </c>
      <c r="F32" s="22">
        <f aca="true" t="shared" si="9" ref="F32:G34">F33</f>
        <v>18867.899999999998</v>
      </c>
      <c r="G32" s="22">
        <f t="shared" si="9"/>
        <v>18867.899999999998</v>
      </c>
    </row>
    <row r="33" spans="1:7" ht="12.75">
      <c r="A33" s="34" t="s">
        <v>66</v>
      </c>
      <c r="B33" s="34">
        <v>9900000000</v>
      </c>
      <c r="C33" s="34"/>
      <c r="D33" s="35" t="s">
        <v>200</v>
      </c>
      <c r="E33" s="22">
        <f>E34</f>
        <v>22754.2</v>
      </c>
      <c r="F33" s="22">
        <f t="shared" si="9"/>
        <v>18867.899999999998</v>
      </c>
      <c r="G33" s="22">
        <f t="shared" si="9"/>
        <v>18867.899999999998</v>
      </c>
    </row>
    <row r="34" spans="1:7" ht="31.5">
      <c r="A34" s="34" t="s">
        <v>66</v>
      </c>
      <c r="B34" s="34">
        <v>9990000000</v>
      </c>
      <c r="C34" s="34"/>
      <c r="D34" s="35" t="s">
        <v>272</v>
      </c>
      <c r="E34" s="22">
        <f>E35</f>
        <v>22754.2</v>
      </c>
      <c r="F34" s="22">
        <f t="shared" si="9"/>
        <v>18867.899999999998</v>
      </c>
      <c r="G34" s="22">
        <f t="shared" si="9"/>
        <v>18867.899999999998</v>
      </c>
    </row>
    <row r="35" spans="1:7" ht="31.5">
      <c r="A35" s="34" t="s">
        <v>66</v>
      </c>
      <c r="B35" s="34">
        <v>9990200000</v>
      </c>
      <c r="C35" s="35"/>
      <c r="D35" s="35" t="s">
        <v>215</v>
      </c>
      <c r="E35" s="22">
        <f>E36+E43+E46</f>
        <v>22754.2</v>
      </c>
      <c r="F35" s="22">
        <f aca="true" t="shared" si="10" ref="F35:G35">F36+F43+F46</f>
        <v>18867.899999999998</v>
      </c>
      <c r="G35" s="22">
        <f t="shared" si="10"/>
        <v>18867.899999999998</v>
      </c>
    </row>
    <row r="36" spans="1:7" ht="56.45" customHeight="1">
      <c r="A36" s="34" t="s">
        <v>66</v>
      </c>
      <c r="B36" s="34">
        <v>9990225000</v>
      </c>
      <c r="C36" s="34"/>
      <c r="D36" s="35" t="s">
        <v>216</v>
      </c>
      <c r="E36" s="22">
        <f>E37+E39+E41</f>
        <v>22029.2</v>
      </c>
      <c r="F36" s="22">
        <f aca="true" t="shared" si="11" ref="F36:G36">F37+F39+F41</f>
        <v>18142.899999999998</v>
      </c>
      <c r="G36" s="22">
        <f t="shared" si="11"/>
        <v>18142.899999999998</v>
      </c>
    </row>
    <row r="37" spans="1:7" ht="63">
      <c r="A37" s="34" t="s">
        <v>66</v>
      </c>
      <c r="B37" s="34">
        <v>9990225000</v>
      </c>
      <c r="C37" s="34" t="s">
        <v>90</v>
      </c>
      <c r="D37" s="35" t="s">
        <v>2</v>
      </c>
      <c r="E37" s="22">
        <f>E38</f>
        <v>20421.8</v>
      </c>
      <c r="F37" s="22">
        <f aca="true" t="shared" si="12" ref="F37:G37">F38</f>
        <v>18142.899999999998</v>
      </c>
      <c r="G37" s="22">
        <f t="shared" si="12"/>
        <v>18142.899999999998</v>
      </c>
    </row>
    <row r="38" spans="1:7" ht="32.45" customHeight="1">
      <c r="A38" s="34" t="s">
        <v>66</v>
      </c>
      <c r="B38" s="34">
        <v>9990225000</v>
      </c>
      <c r="C38" s="34">
        <v>120</v>
      </c>
      <c r="D38" s="35" t="s">
        <v>193</v>
      </c>
      <c r="E38" s="22">
        <f>'№7 '!F22</f>
        <v>20421.8</v>
      </c>
      <c r="F38" s="22">
        <f>'№7 '!G22</f>
        <v>18142.899999999998</v>
      </c>
      <c r="G38" s="22">
        <f>'№7 '!H22</f>
        <v>18142.899999999998</v>
      </c>
    </row>
    <row r="39" spans="1:7" ht="31.5">
      <c r="A39" s="34" t="s">
        <v>66</v>
      </c>
      <c r="B39" s="34">
        <v>9990225000</v>
      </c>
      <c r="C39" s="34" t="s">
        <v>91</v>
      </c>
      <c r="D39" s="35" t="s">
        <v>148</v>
      </c>
      <c r="E39" s="22">
        <f>E40</f>
        <v>1571.4</v>
      </c>
      <c r="F39" s="22">
        <f aca="true" t="shared" si="13" ref="F39:G39">F40</f>
        <v>0</v>
      </c>
      <c r="G39" s="22">
        <f t="shared" si="13"/>
        <v>0</v>
      </c>
    </row>
    <row r="40" spans="1:7" ht="35.45" customHeight="1">
      <c r="A40" s="34" t="s">
        <v>66</v>
      </c>
      <c r="B40" s="34">
        <v>9990225000</v>
      </c>
      <c r="C40" s="34">
        <v>240</v>
      </c>
      <c r="D40" s="35" t="s">
        <v>194</v>
      </c>
      <c r="E40" s="22">
        <f>'№7 '!F24</f>
        <v>1571.4</v>
      </c>
      <c r="F40" s="22">
        <f>'№7 '!G24</f>
        <v>0</v>
      </c>
      <c r="G40" s="22">
        <f>'№7 '!H24</f>
        <v>0</v>
      </c>
    </row>
    <row r="41" spans="1:7" ht="12.75">
      <c r="A41" s="34" t="s">
        <v>66</v>
      </c>
      <c r="B41" s="34">
        <v>9990225000</v>
      </c>
      <c r="C41" s="34" t="s">
        <v>92</v>
      </c>
      <c r="D41" s="35" t="s">
        <v>93</v>
      </c>
      <c r="E41" s="22">
        <f>E42</f>
        <v>36</v>
      </c>
      <c r="F41" s="22">
        <f aca="true" t="shared" si="14" ref="F41:G41">F42</f>
        <v>0</v>
      </c>
      <c r="G41" s="22">
        <f t="shared" si="14"/>
        <v>0</v>
      </c>
    </row>
    <row r="42" spans="1:7" ht="12.75">
      <c r="A42" s="34" t="s">
        <v>66</v>
      </c>
      <c r="B42" s="34">
        <v>9990225000</v>
      </c>
      <c r="C42" s="34">
        <v>850</v>
      </c>
      <c r="D42" s="35" t="s">
        <v>195</v>
      </c>
      <c r="E42" s="22">
        <f>'№7 '!F26</f>
        <v>36</v>
      </c>
      <c r="F42" s="22">
        <f>'№7 '!G26</f>
        <v>0</v>
      </c>
      <c r="G42" s="22">
        <f>'№7 '!H26</f>
        <v>0</v>
      </c>
    </row>
    <row r="43" spans="1:7" ht="49.9" customHeight="1">
      <c r="A43" s="34" t="s">
        <v>66</v>
      </c>
      <c r="B43" s="34">
        <v>9990226000</v>
      </c>
      <c r="C43" s="34"/>
      <c r="D43" s="35" t="s">
        <v>274</v>
      </c>
      <c r="E43" s="22">
        <f>E44</f>
        <v>75</v>
      </c>
      <c r="F43" s="22">
        <f aca="true" t="shared" si="15" ref="F43:G44">F44</f>
        <v>75</v>
      </c>
      <c r="G43" s="22">
        <f t="shared" si="15"/>
        <v>75</v>
      </c>
    </row>
    <row r="44" spans="1:7" ht="63">
      <c r="A44" s="34" t="s">
        <v>66</v>
      </c>
      <c r="B44" s="34">
        <v>9990226000</v>
      </c>
      <c r="C44" s="34" t="s">
        <v>90</v>
      </c>
      <c r="D44" s="35" t="s">
        <v>2</v>
      </c>
      <c r="E44" s="22">
        <f>E45</f>
        <v>75</v>
      </c>
      <c r="F44" s="22">
        <f t="shared" si="15"/>
        <v>75</v>
      </c>
      <c r="G44" s="22">
        <f t="shared" si="15"/>
        <v>75</v>
      </c>
    </row>
    <row r="45" spans="1:7" ht="33.6" customHeight="1">
      <c r="A45" s="34" t="s">
        <v>66</v>
      </c>
      <c r="B45" s="34">
        <v>9990226000</v>
      </c>
      <c r="C45" s="34">
        <v>120</v>
      </c>
      <c r="D45" s="35" t="s">
        <v>193</v>
      </c>
      <c r="E45" s="22">
        <f>'№7 '!F29</f>
        <v>75</v>
      </c>
      <c r="F45" s="22">
        <f>'№7 '!G29</f>
        <v>75</v>
      </c>
      <c r="G45" s="22">
        <f>'№7 '!H29</f>
        <v>75</v>
      </c>
    </row>
    <row r="46" spans="1:7" ht="63">
      <c r="A46" s="34" t="s">
        <v>66</v>
      </c>
      <c r="B46" s="34">
        <v>9990210510</v>
      </c>
      <c r="C46" s="34"/>
      <c r="D46" s="35" t="s">
        <v>275</v>
      </c>
      <c r="E46" s="22">
        <f>E47+E49</f>
        <v>650</v>
      </c>
      <c r="F46" s="22">
        <f aca="true" t="shared" si="16" ref="F46:G46">F47+F49</f>
        <v>650</v>
      </c>
      <c r="G46" s="22">
        <f t="shared" si="16"/>
        <v>650</v>
      </c>
    </row>
    <row r="47" spans="1:7" ht="63">
      <c r="A47" s="34" t="s">
        <v>66</v>
      </c>
      <c r="B47" s="34">
        <v>9990210510</v>
      </c>
      <c r="C47" s="34" t="s">
        <v>90</v>
      </c>
      <c r="D47" s="35" t="s">
        <v>2</v>
      </c>
      <c r="E47" s="22">
        <f>E48</f>
        <v>575</v>
      </c>
      <c r="F47" s="22">
        <f aca="true" t="shared" si="17" ref="F47:G47">F48</f>
        <v>575</v>
      </c>
      <c r="G47" s="22">
        <f t="shared" si="17"/>
        <v>575</v>
      </c>
    </row>
    <row r="48" spans="1:7" ht="31.15" customHeight="1">
      <c r="A48" s="34" t="s">
        <v>66</v>
      </c>
      <c r="B48" s="34">
        <v>9990210510</v>
      </c>
      <c r="C48" s="34">
        <v>120</v>
      </c>
      <c r="D48" s="35" t="s">
        <v>193</v>
      </c>
      <c r="E48" s="22">
        <f>'№7 '!F32</f>
        <v>575</v>
      </c>
      <c r="F48" s="22">
        <f>'№7 '!G32</f>
        <v>575</v>
      </c>
      <c r="G48" s="22">
        <f>'№7 '!H32</f>
        <v>575</v>
      </c>
    </row>
    <row r="49" spans="1:7" ht="31.5">
      <c r="A49" s="34" t="s">
        <v>66</v>
      </c>
      <c r="B49" s="34">
        <v>9990210510</v>
      </c>
      <c r="C49" s="34" t="s">
        <v>91</v>
      </c>
      <c r="D49" s="35" t="s">
        <v>148</v>
      </c>
      <c r="E49" s="22">
        <f>E50</f>
        <v>75</v>
      </c>
      <c r="F49" s="22">
        <f aca="true" t="shared" si="18" ref="F49:G49">F50</f>
        <v>75</v>
      </c>
      <c r="G49" s="22">
        <f t="shared" si="18"/>
        <v>75</v>
      </c>
    </row>
    <row r="50" spans="1:7" ht="31.9" customHeight="1">
      <c r="A50" s="34" t="s">
        <v>66</v>
      </c>
      <c r="B50" s="34">
        <v>9990210510</v>
      </c>
      <c r="C50" s="34">
        <v>240</v>
      </c>
      <c r="D50" s="35" t="s">
        <v>194</v>
      </c>
      <c r="E50" s="22">
        <f>'№7 '!F34</f>
        <v>75</v>
      </c>
      <c r="F50" s="22">
        <f>'№7 '!G34</f>
        <v>75</v>
      </c>
      <c r="G50" s="22">
        <f>'№7 '!H34</f>
        <v>75</v>
      </c>
    </row>
    <row r="51" spans="1:7" ht="24" customHeight="1">
      <c r="A51" s="11" t="s">
        <v>283</v>
      </c>
      <c r="B51" s="12"/>
      <c r="C51" s="15"/>
      <c r="D51" s="10" t="s">
        <v>284</v>
      </c>
      <c r="E51" s="22">
        <f>E52</f>
        <v>145</v>
      </c>
      <c r="F51" s="22">
        <f aca="true" t="shared" si="19" ref="F51:G55">F52</f>
        <v>9.5</v>
      </c>
      <c r="G51" s="22">
        <f t="shared" si="19"/>
        <v>15.7</v>
      </c>
    </row>
    <row r="52" spans="1:7" ht="25.9" customHeight="1">
      <c r="A52" s="11" t="s">
        <v>283</v>
      </c>
      <c r="B52" s="34">
        <v>9900000000</v>
      </c>
      <c r="C52" s="34"/>
      <c r="D52" s="35" t="s">
        <v>200</v>
      </c>
      <c r="E52" s="22">
        <f>E53</f>
        <v>145</v>
      </c>
      <c r="F52" s="22">
        <f t="shared" si="19"/>
        <v>9.5</v>
      </c>
      <c r="G52" s="22">
        <f t="shared" si="19"/>
        <v>15.7</v>
      </c>
    </row>
    <row r="53" spans="1:7" ht="38.45" customHeight="1">
      <c r="A53" s="11" t="s">
        <v>283</v>
      </c>
      <c r="B53" s="34">
        <v>9930000000</v>
      </c>
      <c r="C53" s="34"/>
      <c r="D53" s="35" t="s">
        <v>285</v>
      </c>
      <c r="E53" s="22">
        <f>E54</f>
        <v>145</v>
      </c>
      <c r="F53" s="22">
        <f t="shared" si="19"/>
        <v>9.5</v>
      </c>
      <c r="G53" s="22">
        <f t="shared" si="19"/>
        <v>15.7</v>
      </c>
    </row>
    <row r="54" spans="1:7" ht="49.9" customHeight="1">
      <c r="A54" s="11" t="s">
        <v>283</v>
      </c>
      <c r="B54" s="34">
        <v>9930051200</v>
      </c>
      <c r="C54" s="34"/>
      <c r="D54" s="35" t="s">
        <v>286</v>
      </c>
      <c r="E54" s="22">
        <f>E55</f>
        <v>145</v>
      </c>
      <c r="F54" s="22">
        <f t="shared" si="19"/>
        <v>9.5</v>
      </c>
      <c r="G54" s="22">
        <f t="shared" si="19"/>
        <v>15.7</v>
      </c>
    </row>
    <row r="55" spans="1:7" ht="38.45" customHeight="1">
      <c r="A55" s="11" t="s">
        <v>283</v>
      </c>
      <c r="B55" s="34">
        <v>9930051200</v>
      </c>
      <c r="C55" s="34" t="s">
        <v>91</v>
      </c>
      <c r="D55" s="35" t="s">
        <v>148</v>
      </c>
      <c r="E55" s="22">
        <f>E56</f>
        <v>145</v>
      </c>
      <c r="F55" s="22">
        <f t="shared" si="19"/>
        <v>9.5</v>
      </c>
      <c r="G55" s="22">
        <f t="shared" si="19"/>
        <v>15.7</v>
      </c>
    </row>
    <row r="56" spans="1:7" ht="31.9" customHeight="1">
      <c r="A56" s="11" t="s">
        <v>283</v>
      </c>
      <c r="B56" s="34">
        <v>9930051200</v>
      </c>
      <c r="C56" s="34">
        <v>240</v>
      </c>
      <c r="D56" s="35" t="s">
        <v>194</v>
      </c>
      <c r="E56" s="22">
        <f>'№7 '!F40</f>
        <v>145</v>
      </c>
      <c r="F56" s="22">
        <f>'№7 '!G40</f>
        <v>9.5</v>
      </c>
      <c r="G56" s="22">
        <f>'№7 '!H40</f>
        <v>15.7</v>
      </c>
    </row>
    <row r="57" spans="1:7" ht="37.15" customHeight="1">
      <c r="A57" s="34" t="s">
        <v>67</v>
      </c>
      <c r="B57" s="34" t="s">
        <v>88</v>
      </c>
      <c r="C57" s="34" t="s">
        <v>88</v>
      </c>
      <c r="D57" s="35" t="s">
        <v>11</v>
      </c>
      <c r="E57" s="22">
        <f>E58</f>
        <v>6813.7</v>
      </c>
      <c r="F57" s="22">
        <f aca="true" t="shared" si="20" ref="F57:G60">F58</f>
        <v>6252.599999999999</v>
      </c>
      <c r="G57" s="22">
        <f t="shared" si="20"/>
        <v>6252.599999999999</v>
      </c>
    </row>
    <row r="58" spans="1:7" ht="12.75">
      <c r="A58" s="34" t="s">
        <v>67</v>
      </c>
      <c r="B58" s="34">
        <v>9900000000</v>
      </c>
      <c r="C58" s="34"/>
      <c r="D58" s="35" t="s">
        <v>200</v>
      </c>
      <c r="E58" s="22">
        <f>E59</f>
        <v>6813.7</v>
      </c>
      <c r="F58" s="22">
        <f t="shared" si="20"/>
        <v>6252.599999999999</v>
      </c>
      <c r="G58" s="22">
        <f t="shared" si="20"/>
        <v>6252.599999999999</v>
      </c>
    </row>
    <row r="59" spans="1:7" ht="31.5">
      <c r="A59" s="34" t="s">
        <v>67</v>
      </c>
      <c r="B59" s="34">
        <v>9990000000</v>
      </c>
      <c r="C59" s="34"/>
      <c r="D59" s="35" t="s">
        <v>272</v>
      </c>
      <c r="E59" s="22">
        <f>E60</f>
        <v>6813.7</v>
      </c>
      <c r="F59" s="22">
        <f t="shared" si="20"/>
        <v>6252.599999999999</v>
      </c>
      <c r="G59" s="22">
        <f t="shared" si="20"/>
        <v>6252.599999999999</v>
      </c>
    </row>
    <row r="60" spans="1:7" ht="31.5">
      <c r="A60" s="34" t="s">
        <v>67</v>
      </c>
      <c r="B60" s="34">
        <v>9990200000</v>
      </c>
      <c r="C60" s="35"/>
      <c r="D60" s="35" t="s">
        <v>215</v>
      </c>
      <c r="E60" s="22">
        <f>E61</f>
        <v>6813.7</v>
      </c>
      <c r="F60" s="22">
        <f t="shared" si="20"/>
        <v>6252.599999999999</v>
      </c>
      <c r="G60" s="22">
        <f t="shared" si="20"/>
        <v>6252.599999999999</v>
      </c>
    </row>
    <row r="61" spans="1:7" ht="47.25">
      <c r="A61" s="34" t="s">
        <v>67</v>
      </c>
      <c r="B61" s="34">
        <v>9990225000</v>
      </c>
      <c r="C61" s="34"/>
      <c r="D61" s="35" t="s">
        <v>216</v>
      </c>
      <c r="E61" s="22">
        <f>E62+E64+E66</f>
        <v>6813.7</v>
      </c>
      <c r="F61" s="22">
        <f aca="true" t="shared" si="21" ref="F61:G61">F62+F64+F66</f>
        <v>6252.599999999999</v>
      </c>
      <c r="G61" s="22">
        <f t="shared" si="21"/>
        <v>6252.599999999999</v>
      </c>
    </row>
    <row r="62" spans="1:7" ht="63">
      <c r="A62" s="34" t="s">
        <v>67</v>
      </c>
      <c r="B62" s="34">
        <v>9990225000</v>
      </c>
      <c r="C62" s="34" t="s">
        <v>90</v>
      </c>
      <c r="D62" s="35" t="s">
        <v>2</v>
      </c>
      <c r="E62" s="22">
        <f>E63</f>
        <v>6470.5</v>
      </c>
      <c r="F62" s="22">
        <f aca="true" t="shared" si="22" ref="F62:G62">F63</f>
        <v>6252.599999999999</v>
      </c>
      <c r="G62" s="22">
        <f t="shared" si="22"/>
        <v>6252.599999999999</v>
      </c>
    </row>
    <row r="63" spans="1:7" ht="33.6" customHeight="1">
      <c r="A63" s="34" t="s">
        <v>67</v>
      </c>
      <c r="B63" s="34">
        <v>9990225000</v>
      </c>
      <c r="C63" s="34">
        <v>120</v>
      </c>
      <c r="D63" s="35" t="s">
        <v>193</v>
      </c>
      <c r="E63" s="22">
        <f>'№7 '!F375</f>
        <v>6470.5</v>
      </c>
      <c r="F63" s="22">
        <f>'№7 '!G375</f>
        <v>6252.599999999999</v>
      </c>
      <c r="G63" s="22">
        <f>'№7 '!H375</f>
        <v>6252.599999999999</v>
      </c>
    </row>
    <row r="64" spans="1:7" ht="31.5">
      <c r="A64" s="34" t="s">
        <v>67</v>
      </c>
      <c r="B64" s="34">
        <v>9990225000</v>
      </c>
      <c r="C64" s="34" t="s">
        <v>91</v>
      </c>
      <c r="D64" s="35" t="s">
        <v>148</v>
      </c>
      <c r="E64" s="22">
        <f>E65</f>
        <v>303.2</v>
      </c>
      <c r="F64" s="22">
        <f aca="true" t="shared" si="23" ref="F64:G64">F65</f>
        <v>0</v>
      </c>
      <c r="G64" s="22">
        <f t="shared" si="23"/>
        <v>0</v>
      </c>
    </row>
    <row r="65" spans="1:7" ht="31.9" customHeight="1">
      <c r="A65" s="34" t="s">
        <v>67</v>
      </c>
      <c r="B65" s="34">
        <v>9990225000</v>
      </c>
      <c r="C65" s="34">
        <v>240</v>
      </c>
      <c r="D65" s="35" t="s">
        <v>194</v>
      </c>
      <c r="E65" s="22">
        <f>'№7 '!F377</f>
        <v>303.2</v>
      </c>
      <c r="F65" s="22">
        <f>'№7 '!G377</f>
        <v>0</v>
      </c>
      <c r="G65" s="22">
        <f>'№7 '!H377</f>
        <v>0</v>
      </c>
    </row>
    <row r="66" spans="1:7" ht="12.75">
      <c r="A66" s="34" t="s">
        <v>67</v>
      </c>
      <c r="B66" s="34">
        <v>9990225000</v>
      </c>
      <c r="C66" s="34" t="s">
        <v>92</v>
      </c>
      <c r="D66" s="35" t="s">
        <v>93</v>
      </c>
      <c r="E66" s="22">
        <f>E67</f>
        <v>40</v>
      </c>
      <c r="F66" s="22">
        <f aca="true" t="shared" si="24" ref="F66:G66">F67</f>
        <v>0</v>
      </c>
      <c r="G66" s="22">
        <f t="shared" si="24"/>
        <v>0</v>
      </c>
    </row>
    <row r="67" spans="1:7" ht="12.75">
      <c r="A67" s="34" t="s">
        <v>67</v>
      </c>
      <c r="B67" s="34">
        <v>9990225000</v>
      </c>
      <c r="C67" s="34">
        <v>850</v>
      </c>
      <c r="D67" s="35" t="s">
        <v>195</v>
      </c>
      <c r="E67" s="22">
        <f>'№7 '!F379</f>
        <v>40</v>
      </c>
      <c r="F67" s="22">
        <f>'№7 '!G379</f>
        <v>0</v>
      </c>
      <c r="G67" s="22">
        <f>'№7 '!H379</f>
        <v>0</v>
      </c>
    </row>
    <row r="68" spans="1:7" ht="12.75">
      <c r="A68" s="32" t="s">
        <v>598</v>
      </c>
      <c r="B68" s="151"/>
      <c r="C68" s="151"/>
      <c r="D68" s="16" t="s">
        <v>599</v>
      </c>
      <c r="E68" s="22">
        <f aca="true" t="shared" si="25" ref="E68:E73">E69</f>
        <v>88.6</v>
      </c>
      <c r="F68" s="22">
        <f aca="true" t="shared" si="26" ref="F68:G73">F69</f>
        <v>88.6</v>
      </c>
      <c r="G68" s="22">
        <f t="shared" si="26"/>
        <v>88.6</v>
      </c>
    </row>
    <row r="69" spans="1:7" ht="47.25">
      <c r="A69" s="11" t="s">
        <v>598</v>
      </c>
      <c r="B69" s="153">
        <v>1200000000</v>
      </c>
      <c r="C69" s="151"/>
      <c r="D69" s="152" t="s">
        <v>319</v>
      </c>
      <c r="E69" s="22">
        <f t="shared" si="25"/>
        <v>88.6</v>
      </c>
      <c r="F69" s="22">
        <f t="shared" si="26"/>
        <v>88.6</v>
      </c>
      <c r="G69" s="22">
        <f t="shared" si="26"/>
        <v>88.6</v>
      </c>
    </row>
    <row r="70" spans="1:7" ht="31.5">
      <c r="A70" s="11" t="s">
        <v>598</v>
      </c>
      <c r="B70" s="151">
        <v>1240000000</v>
      </c>
      <c r="C70" s="151"/>
      <c r="D70" s="152" t="s">
        <v>243</v>
      </c>
      <c r="E70" s="22">
        <f t="shared" si="25"/>
        <v>88.6</v>
      </c>
      <c r="F70" s="22">
        <f t="shared" si="26"/>
        <v>88.6</v>
      </c>
      <c r="G70" s="22">
        <f t="shared" si="26"/>
        <v>88.6</v>
      </c>
    </row>
    <row r="71" spans="1:7" ht="31.5">
      <c r="A71" s="32" t="s">
        <v>598</v>
      </c>
      <c r="B71" s="151">
        <v>1240500000</v>
      </c>
      <c r="C71" s="151"/>
      <c r="D71" s="152" t="s">
        <v>244</v>
      </c>
      <c r="E71" s="22">
        <f t="shared" si="25"/>
        <v>88.6</v>
      </c>
      <c r="F71" s="22">
        <f t="shared" si="26"/>
        <v>88.6</v>
      </c>
      <c r="G71" s="22">
        <f t="shared" si="26"/>
        <v>88.6</v>
      </c>
    </row>
    <row r="72" spans="1:7" ht="31.5">
      <c r="A72" s="11" t="s">
        <v>598</v>
      </c>
      <c r="B72" s="151">
        <v>1240520410</v>
      </c>
      <c r="C72" s="151"/>
      <c r="D72" s="152" t="s">
        <v>367</v>
      </c>
      <c r="E72" s="22">
        <f t="shared" si="25"/>
        <v>88.6</v>
      </c>
      <c r="F72" s="22">
        <f t="shared" si="26"/>
        <v>88.6</v>
      </c>
      <c r="G72" s="22">
        <f t="shared" si="26"/>
        <v>88.6</v>
      </c>
    </row>
    <row r="73" spans="1:7" ht="12.75">
      <c r="A73" s="11" t="s">
        <v>598</v>
      </c>
      <c r="B73" s="151">
        <v>1240520410</v>
      </c>
      <c r="C73" s="151" t="s">
        <v>92</v>
      </c>
      <c r="D73" s="152" t="s">
        <v>93</v>
      </c>
      <c r="E73" s="22">
        <f t="shared" si="25"/>
        <v>88.6</v>
      </c>
      <c r="F73" s="22">
        <f t="shared" si="26"/>
        <v>88.6</v>
      </c>
      <c r="G73" s="22">
        <f t="shared" si="26"/>
        <v>88.6</v>
      </c>
    </row>
    <row r="74" spans="1:7" ht="34.15" customHeight="1">
      <c r="A74" s="11" t="s">
        <v>598</v>
      </c>
      <c r="B74" s="151">
        <v>1240520410</v>
      </c>
      <c r="C74" s="151">
        <v>860</v>
      </c>
      <c r="D74" s="152" t="s">
        <v>601</v>
      </c>
      <c r="E74" s="22">
        <f>'№7 '!F47</f>
        <v>88.6</v>
      </c>
      <c r="F74" s="22">
        <f>'№7 '!G47</f>
        <v>88.6</v>
      </c>
      <c r="G74" s="22">
        <f>'№7 '!H47</f>
        <v>88.6</v>
      </c>
    </row>
    <row r="75" spans="1:7" ht="12.75">
      <c r="A75" s="34" t="s">
        <v>68</v>
      </c>
      <c r="B75" s="34"/>
      <c r="C75" s="34"/>
      <c r="D75" s="35" t="s">
        <v>12</v>
      </c>
      <c r="E75" s="22">
        <f>E76</f>
        <v>1000</v>
      </c>
      <c r="F75" s="22">
        <f aca="true" t="shared" si="27" ref="F75:G79">F76</f>
        <v>900</v>
      </c>
      <c r="G75" s="22">
        <f t="shared" si="27"/>
        <v>800</v>
      </c>
    </row>
    <row r="76" spans="1:7" ht="12.75">
      <c r="A76" s="34" t="s">
        <v>68</v>
      </c>
      <c r="B76" s="34">
        <v>9900000000</v>
      </c>
      <c r="C76" s="34"/>
      <c r="D76" s="35" t="s">
        <v>200</v>
      </c>
      <c r="E76" s="22">
        <f>E77</f>
        <v>1000</v>
      </c>
      <c r="F76" s="22">
        <f t="shared" si="27"/>
        <v>900</v>
      </c>
      <c r="G76" s="22">
        <f t="shared" si="27"/>
        <v>800</v>
      </c>
    </row>
    <row r="77" spans="1:7" ht="12.75">
      <c r="A77" s="34" t="s">
        <v>68</v>
      </c>
      <c r="B77" s="34">
        <v>9910000000</v>
      </c>
      <c r="C77" s="34"/>
      <c r="D77" s="35" t="s">
        <v>12</v>
      </c>
      <c r="E77" s="22">
        <f>E78</f>
        <v>1000</v>
      </c>
      <c r="F77" s="22">
        <f t="shared" si="27"/>
        <v>900</v>
      </c>
      <c r="G77" s="22">
        <f t="shared" si="27"/>
        <v>800</v>
      </c>
    </row>
    <row r="78" spans="1:7" ht="31.5">
      <c r="A78" s="34" t="s">
        <v>68</v>
      </c>
      <c r="B78" s="34">
        <v>9910020000</v>
      </c>
      <c r="C78" s="34"/>
      <c r="D78" s="35" t="s">
        <v>290</v>
      </c>
      <c r="E78" s="22">
        <f>E79</f>
        <v>1000</v>
      </c>
      <c r="F78" s="22">
        <f t="shared" si="27"/>
        <v>900</v>
      </c>
      <c r="G78" s="22">
        <f t="shared" si="27"/>
        <v>800</v>
      </c>
    </row>
    <row r="79" spans="1:7" ht="12.75">
      <c r="A79" s="34" t="s">
        <v>68</v>
      </c>
      <c r="B79" s="34">
        <v>9910020000</v>
      </c>
      <c r="C79" s="23" t="s">
        <v>92</v>
      </c>
      <c r="D79" s="24" t="s">
        <v>93</v>
      </c>
      <c r="E79" s="22">
        <f>E80</f>
        <v>1000</v>
      </c>
      <c r="F79" s="22">
        <f t="shared" si="27"/>
        <v>900</v>
      </c>
      <c r="G79" s="22">
        <f t="shared" si="27"/>
        <v>800</v>
      </c>
    </row>
    <row r="80" spans="1:7" ht="12.75">
      <c r="A80" s="34" t="s">
        <v>68</v>
      </c>
      <c r="B80" s="34">
        <v>9910020000</v>
      </c>
      <c r="C80" s="4" t="s">
        <v>291</v>
      </c>
      <c r="D80" s="25" t="s">
        <v>292</v>
      </c>
      <c r="E80" s="22">
        <f>'№7 '!F385</f>
        <v>1000</v>
      </c>
      <c r="F80" s="22">
        <f>'№7 '!G385</f>
        <v>900</v>
      </c>
      <c r="G80" s="22">
        <f>'№7 '!H385</f>
        <v>800</v>
      </c>
    </row>
    <row r="81" spans="1:7" ht="12.75">
      <c r="A81" s="36" t="s">
        <v>82</v>
      </c>
      <c r="B81" s="36" t="s">
        <v>88</v>
      </c>
      <c r="C81" s="36" t="s">
        <v>88</v>
      </c>
      <c r="D81" s="16" t="s">
        <v>44</v>
      </c>
      <c r="E81" s="9">
        <f>E82+E97+E103+E129</f>
        <v>33576.5</v>
      </c>
      <c r="F81" s="9">
        <f aca="true" t="shared" si="28" ref="F81:G81">F82+F97+F103+F129</f>
        <v>39909.5</v>
      </c>
      <c r="G81" s="9">
        <f t="shared" si="28"/>
        <v>39909.5</v>
      </c>
    </row>
    <row r="82" spans="1:7" ht="47.25">
      <c r="A82" s="34" t="s">
        <v>82</v>
      </c>
      <c r="B82" s="23">
        <v>1200000000</v>
      </c>
      <c r="C82" s="34"/>
      <c r="D82" s="35" t="s">
        <v>319</v>
      </c>
      <c r="E82" s="22">
        <f>E83</f>
        <v>682.5</v>
      </c>
      <c r="F82" s="22">
        <f aca="true" t="shared" si="29" ref="F82:G82">F83</f>
        <v>682.5</v>
      </c>
      <c r="G82" s="22">
        <f t="shared" si="29"/>
        <v>682.5</v>
      </c>
    </row>
    <row r="83" spans="1:7" ht="31.5">
      <c r="A83" s="34" t="s">
        <v>82</v>
      </c>
      <c r="B83" s="34">
        <v>1240000000</v>
      </c>
      <c r="C83" s="34"/>
      <c r="D83" s="35" t="s">
        <v>243</v>
      </c>
      <c r="E83" s="22">
        <f>E84+E90</f>
        <v>682.5</v>
      </c>
      <c r="F83" s="22">
        <f aca="true" t="shared" si="30" ref="F83:G83">F84+F90</f>
        <v>682.5</v>
      </c>
      <c r="G83" s="22">
        <f t="shared" si="30"/>
        <v>682.5</v>
      </c>
    </row>
    <row r="84" spans="1:7" ht="31.5">
      <c r="A84" s="34" t="s">
        <v>82</v>
      </c>
      <c r="B84" s="34">
        <v>1240200000</v>
      </c>
      <c r="C84" s="34"/>
      <c r="D84" s="35" t="s">
        <v>265</v>
      </c>
      <c r="E84" s="22">
        <f>E85</f>
        <v>62.4</v>
      </c>
      <c r="F84" s="22">
        <f aca="true" t="shared" si="31" ref="F84:G84">F85</f>
        <v>62.4</v>
      </c>
      <c r="G84" s="22">
        <f t="shared" si="31"/>
        <v>62.4</v>
      </c>
    </row>
    <row r="85" spans="1:7" ht="31.5">
      <c r="A85" s="34" t="s">
        <v>82</v>
      </c>
      <c r="B85" s="34">
        <v>1240220340</v>
      </c>
      <c r="C85" s="34"/>
      <c r="D85" s="35" t="s">
        <v>276</v>
      </c>
      <c r="E85" s="22">
        <f>E86+E88</f>
        <v>62.4</v>
      </c>
      <c r="F85" s="22">
        <f aca="true" t="shared" si="32" ref="F85:G85">F86+F88</f>
        <v>62.4</v>
      </c>
      <c r="G85" s="22">
        <f t="shared" si="32"/>
        <v>62.4</v>
      </c>
    </row>
    <row r="86" spans="1:7" ht="31.5">
      <c r="A86" s="34" t="s">
        <v>82</v>
      </c>
      <c r="B86" s="34">
        <v>1240220340</v>
      </c>
      <c r="C86" s="23" t="s">
        <v>91</v>
      </c>
      <c r="D86" s="24" t="s">
        <v>148</v>
      </c>
      <c r="E86" s="22">
        <f>E87</f>
        <v>47.4</v>
      </c>
      <c r="F86" s="22">
        <f aca="true" t="shared" si="33" ref="F86:G86">F87</f>
        <v>47.4</v>
      </c>
      <c r="G86" s="22">
        <f t="shared" si="33"/>
        <v>47.4</v>
      </c>
    </row>
    <row r="87" spans="1:7" ht="33" customHeight="1">
      <c r="A87" s="34" t="s">
        <v>82</v>
      </c>
      <c r="B87" s="34">
        <v>1240220340</v>
      </c>
      <c r="C87" s="34">
        <v>240</v>
      </c>
      <c r="D87" s="35" t="s">
        <v>194</v>
      </c>
      <c r="E87" s="22">
        <f>'№7 '!F54</f>
        <v>47.4</v>
      </c>
      <c r="F87" s="22">
        <f>'№7 '!G54</f>
        <v>47.4</v>
      </c>
      <c r="G87" s="22">
        <f>'№7 '!H54</f>
        <v>47.4</v>
      </c>
    </row>
    <row r="88" spans="1:7" ht="12.75">
      <c r="A88" s="34" t="s">
        <v>82</v>
      </c>
      <c r="B88" s="34">
        <v>1240220340</v>
      </c>
      <c r="C88" s="23" t="s">
        <v>95</v>
      </c>
      <c r="D88" s="24" t="s">
        <v>96</v>
      </c>
      <c r="E88" s="22">
        <f>E89</f>
        <v>15</v>
      </c>
      <c r="F88" s="22">
        <f aca="true" t="shared" si="34" ref="F88:G88">F89</f>
        <v>15</v>
      </c>
      <c r="G88" s="22">
        <f t="shared" si="34"/>
        <v>15</v>
      </c>
    </row>
    <row r="89" spans="1:7" ht="12.75">
      <c r="A89" s="34" t="s">
        <v>82</v>
      </c>
      <c r="B89" s="34">
        <v>1240220340</v>
      </c>
      <c r="C89" s="34">
        <v>350</v>
      </c>
      <c r="D89" s="25" t="s">
        <v>277</v>
      </c>
      <c r="E89" s="22">
        <f>'№7 '!F56</f>
        <v>15</v>
      </c>
      <c r="F89" s="22">
        <f>'№7 '!G56</f>
        <v>15</v>
      </c>
      <c r="G89" s="22">
        <f>'№7 '!H56</f>
        <v>15</v>
      </c>
    </row>
    <row r="90" spans="1:7" ht="31.5">
      <c r="A90" s="34" t="s">
        <v>82</v>
      </c>
      <c r="B90" s="34">
        <v>1240500000</v>
      </c>
      <c r="C90" s="34"/>
      <c r="D90" s="35" t="s">
        <v>244</v>
      </c>
      <c r="E90" s="22">
        <f>E91+E94</f>
        <v>620.1</v>
      </c>
      <c r="F90" s="22">
        <f aca="true" t="shared" si="35" ref="F90:G90">F91+F94</f>
        <v>620.1</v>
      </c>
      <c r="G90" s="22">
        <f t="shared" si="35"/>
        <v>620.1</v>
      </c>
    </row>
    <row r="91" spans="1:7" ht="31.5">
      <c r="A91" s="34" t="s">
        <v>82</v>
      </c>
      <c r="B91" s="34">
        <v>1240520410</v>
      </c>
      <c r="C91" s="34"/>
      <c r="D91" s="35" t="s">
        <v>367</v>
      </c>
      <c r="E91" s="22">
        <f>E92</f>
        <v>104.70000000000002</v>
      </c>
      <c r="F91" s="22">
        <f aca="true" t="shared" si="36" ref="F91:G92">F92</f>
        <v>104.70000000000002</v>
      </c>
      <c r="G91" s="22">
        <f t="shared" si="36"/>
        <v>104.70000000000002</v>
      </c>
    </row>
    <row r="92" spans="1:7" ht="12.75">
      <c r="A92" s="34" t="s">
        <v>82</v>
      </c>
      <c r="B92" s="34">
        <v>1240520410</v>
      </c>
      <c r="C92" s="34" t="s">
        <v>92</v>
      </c>
      <c r="D92" s="35" t="s">
        <v>93</v>
      </c>
      <c r="E92" s="22">
        <f>E93</f>
        <v>104.70000000000002</v>
      </c>
      <c r="F92" s="22">
        <f t="shared" si="36"/>
        <v>104.70000000000002</v>
      </c>
      <c r="G92" s="22">
        <f t="shared" si="36"/>
        <v>104.70000000000002</v>
      </c>
    </row>
    <row r="93" spans="1:7" ht="12.75">
      <c r="A93" s="34" t="s">
        <v>82</v>
      </c>
      <c r="B93" s="34">
        <v>1240520410</v>
      </c>
      <c r="C93" s="34">
        <v>850</v>
      </c>
      <c r="D93" s="35" t="s">
        <v>195</v>
      </c>
      <c r="E93" s="22">
        <f>'№7 '!F60</f>
        <v>104.70000000000002</v>
      </c>
      <c r="F93" s="22">
        <f>'№7 '!G60</f>
        <v>104.70000000000002</v>
      </c>
      <c r="G93" s="22">
        <f>'№7 '!H60</f>
        <v>104.70000000000002</v>
      </c>
    </row>
    <row r="94" spans="1:7" ht="31.5">
      <c r="A94" s="34" t="s">
        <v>82</v>
      </c>
      <c r="B94" s="34">
        <v>1240520460</v>
      </c>
      <c r="C94" s="34"/>
      <c r="D94" s="35" t="s">
        <v>278</v>
      </c>
      <c r="E94" s="22">
        <f>E95</f>
        <v>515.4</v>
      </c>
      <c r="F94" s="22">
        <f aca="true" t="shared" si="37" ref="F94:G95">F95</f>
        <v>515.4</v>
      </c>
      <c r="G94" s="22">
        <f t="shared" si="37"/>
        <v>515.4</v>
      </c>
    </row>
    <row r="95" spans="1:7" ht="31.5">
      <c r="A95" s="34" t="s">
        <v>82</v>
      </c>
      <c r="B95" s="34">
        <v>1240520460</v>
      </c>
      <c r="C95" s="23" t="s">
        <v>91</v>
      </c>
      <c r="D95" s="24" t="s">
        <v>148</v>
      </c>
      <c r="E95" s="22">
        <f>E96</f>
        <v>515.4</v>
      </c>
      <c r="F95" s="22">
        <f t="shared" si="37"/>
        <v>515.4</v>
      </c>
      <c r="G95" s="22">
        <f t="shared" si="37"/>
        <v>515.4</v>
      </c>
    </row>
    <row r="96" spans="1:7" ht="34.15" customHeight="1">
      <c r="A96" s="34" t="s">
        <v>82</v>
      </c>
      <c r="B96" s="34">
        <v>1240520460</v>
      </c>
      <c r="C96" s="34">
        <v>240</v>
      </c>
      <c r="D96" s="35" t="s">
        <v>194</v>
      </c>
      <c r="E96" s="22">
        <f>'№7 '!F63</f>
        <v>515.4</v>
      </c>
      <c r="F96" s="22">
        <f>'№7 '!G63</f>
        <v>515.4</v>
      </c>
      <c r="G96" s="22">
        <f>'№7 '!H63</f>
        <v>515.4</v>
      </c>
    </row>
    <row r="97" spans="1:7" ht="31.5">
      <c r="A97" s="34" t="s">
        <v>82</v>
      </c>
      <c r="B97" s="23">
        <v>1500000000</v>
      </c>
      <c r="C97" s="34"/>
      <c r="D97" s="35" t="s">
        <v>320</v>
      </c>
      <c r="E97" s="22">
        <f>E98</f>
        <v>109.2</v>
      </c>
      <c r="F97" s="22">
        <f aca="true" t="shared" si="38" ref="F97:G101">F98</f>
        <v>111.4</v>
      </c>
      <c r="G97" s="22">
        <f t="shared" si="38"/>
        <v>111.4</v>
      </c>
    </row>
    <row r="98" spans="1:7" ht="12.75">
      <c r="A98" s="34" t="s">
        <v>82</v>
      </c>
      <c r="B98" s="34">
        <v>1510000000</v>
      </c>
      <c r="C98" s="34"/>
      <c r="D98" s="35" t="s">
        <v>279</v>
      </c>
      <c r="E98" s="22">
        <f>E99</f>
        <v>109.2</v>
      </c>
      <c r="F98" s="22">
        <f t="shared" si="38"/>
        <v>111.4</v>
      </c>
      <c r="G98" s="22">
        <f t="shared" si="38"/>
        <v>111.4</v>
      </c>
    </row>
    <row r="99" spans="1:7" ht="47.25">
      <c r="A99" s="34" t="s">
        <v>82</v>
      </c>
      <c r="B99" s="34">
        <v>1510200000</v>
      </c>
      <c r="C99" s="34"/>
      <c r="D99" s="35" t="s">
        <v>321</v>
      </c>
      <c r="E99" s="22">
        <f>E100</f>
        <v>109.2</v>
      </c>
      <c r="F99" s="22">
        <f t="shared" si="38"/>
        <v>111.4</v>
      </c>
      <c r="G99" s="22">
        <f t="shared" si="38"/>
        <v>111.4</v>
      </c>
    </row>
    <row r="100" spans="1:7" ht="31.5">
      <c r="A100" s="34" t="s">
        <v>82</v>
      </c>
      <c r="B100" s="34">
        <v>1510220170</v>
      </c>
      <c r="C100" s="34"/>
      <c r="D100" s="35" t="s">
        <v>322</v>
      </c>
      <c r="E100" s="22">
        <f>E101</f>
        <v>109.2</v>
      </c>
      <c r="F100" s="22">
        <f t="shared" si="38"/>
        <v>111.4</v>
      </c>
      <c r="G100" s="22">
        <f t="shared" si="38"/>
        <v>111.4</v>
      </c>
    </row>
    <row r="101" spans="1:7" ht="12.75">
      <c r="A101" s="34" t="s">
        <v>82</v>
      </c>
      <c r="B101" s="34">
        <v>1510220170</v>
      </c>
      <c r="C101" s="23" t="s">
        <v>95</v>
      </c>
      <c r="D101" s="24" t="s">
        <v>96</v>
      </c>
      <c r="E101" s="22">
        <f>E102</f>
        <v>109.2</v>
      </c>
      <c r="F101" s="22">
        <f t="shared" si="38"/>
        <v>111.4</v>
      </c>
      <c r="G101" s="22">
        <f t="shared" si="38"/>
        <v>111.4</v>
      </c>
    </row>
    <row r="102" spans="1:7" ht="12.75">
      <c r="A102" s="34" t="s">
        <v>82</v>
      </c>
      <c r="B102" s="34">
        <v>1510220170</v>
      </c>
      <c r="C102" s="2" t="s">
        <v>281</v>
      </c>
      <c r="D102" s="26" t="s">
        <v>280</v>
      </c>
      <c r="E102" s="22">
        <f>'№7 '!F69</f>
        <v>109.2</v>
      </c>
      <c r="F102" s="22">
        <f>'№7 '!G69</f>
        <v>111.4</v>
      </c>
      <c r="G102" s="22">
        <f>'№7 '!H69</f>
        <v>111.4</v>
      </c>
    </row>
    <row r="103" spans="1:7" ht="47.25">
      <c r="A103" s="23" t="s">
        <v>82</v>
      </c>
      <c r="B103" s="23">
        <v>1600000000</v>
      </c>
      <c r="C103" s="23"/>
      <c r="D103" s="24" t="s">
        <v>209</v>
      </c>
      <c r="E103" s="22">
        <f>E104+E112+E124</f>
        <v>4848</v>
      </c>
      <c r="F103" s="22">
        <f>F104+F112+F124</f>
        <v>4867.7</v>
      </c>
      <c r="G103" s="22">
        <f>G104+G112+G124</f>
        <v>4867.7</v>
      </c>
    </row>
    <row r="104" spans="1:7" ht="31.5">
      <c r="A104" s="23" t="s">
        <v>82</v>
      </c>
      <c r="B104" s="23">
        <v>1620000000</v>
      </c>
      <c r="C104" s="23"/>
      <c r="D104" s="24" t="s">
        <v>202</v>
      </c>
      <c r="E104" s="22">
        <f>E105</f>
        <v>2330.2</v>
      </c>
      <c r="F104" s="22">
        <f aca="true" t="shared" si="39" ref="F104:G104">F105</f>
        <v>2330.2</v>
      </c>
      <c r="G104" s="22">
        <f t="shared" si="39"/>
        <v>2330.2</v>
      </c>
    </row>
    <row r="105" spans="1:7" ht="12.75">
      <c r="A105" s="23" t="s">
        <v>82</v>
      </c>
      <c r="B105" s="23">
        <v>1620100000</v>
      </c>
      <c r="C105" s="23"/>
      <c r="D105" s="24" t="s">
        <v>203</v>
      </c>
      <c r="E105" s="22">
        <f>E106+E109</f>
        <v>2330.2</v>
      </c>
      <c r="F105" s="22">
        <f aca="true" t="shared" si="40" ref="F105:G105">F106+F109</f>
        <v>2330.2</v>
      </c>
      <c r="G105" s="22">
        <f t="shared" si="40"/>
        <v>2330.2</v>
      </c>
    </row>
    <row r="106" spans="1:7" ht="12.75">
      <c r="A106" s="23" t="s">
        <v>82</v>
      </c>
      <c r="B106" s="23">
        <v>1620120210</v>
      </c>
      <c r="C106" s="28"/>
      <c r="D106" s="24" t="s">
        <v>204</v>
      </c>
      <c r="E106" s="22">
        <f>E107</f>
        <v>2122.2</v>
      </c>
      <c r="F106" s="22">
        <f aca="true" t="shared" si="41" ref="F106:G106">F107</f>
        <v>2122.2</v>
      </c>
      <c r="G106" s="22">
        <f t="shared" si="41"/>
        <v>2122.2</v>
      </c>
    </row>
    <row r="107" spans="1:7" ht="31.5">
      <c r="A107" s="23" t="s">
        <v>82</v>
      </c>
      <c r="B107" s="23">
        <v>1620120210</v>
      </c>
      <c r="C107" s="23" t="s">
        <v>91</v>
      </c>
      <c r="D107" s="24" t="s">
        <v>148</v>
      </c>
      <c r="E107" s="22">
        <f>'№7 '!F75+'№7 '!F420</f>
        <v>2122.2</v>
      </c>
      <c r="F107" s="22">
        <f>'№7 '!G75+'№7 '!G420</f>
        <v>2122.2</v>
      </c>
      <c r="G107" s="22">
        <f>'№7 '!H75+'№7 '!H420</f>
        <v>2122.2</v>
      </c>
    </row>
    <row r="108" spans="1:7" ht="36.6" customHeight="1">
      <c r="A108" s="23" t="s">
        <v>82</v>
      </c>
      <c r="B108" s="23">
        <v>1620120210</v>
      </c>
      <c r="C108" s="34">
        <v>240</v>
      </c>
      <c r="D108" s="24" t="s">
        <v>194</v>
      </c>
      <c r="E108" s="22">
        <f>'№7 '!F75+'№7 '!F420</f>
        <v>2122.2</v>
      </c>
      <c r="F108" s="22">
        <f>'№7 '!G75+'№7 '!G420</f>
        <v>2122.2</v>
      </c>
      <c r="G108" s="22">
        <f>'№7 '!H75+'№7 '!H420</f>
        <v>2122.2</v>
      </c>
    </row>
    <row r="109" spans="1:7" ht="31.5">
      <c r="A109" s="23" t="s">
        <v>82</v>
      </c>
      <c r="B109" s="23">
        <v>1620120220</v>
      </c>
      <c r="C109" s="34"/>
      <c r="D109" s="24" t="s">
        <v>201</v>
      </c>
      <c r="E109" s="22">
        <f>E110</f>
        <v>208</v>
      </c>
      <c r="F109" s="22">
        <f aca="true" t="shared" si="42" ref="F109:G110">F110</f>
        <v>208</v>
      </c>
      <c r="G109" s="22">
        <f t="shared" si="42"/>
        <v>208</v>
      </c>
    </row>
    <row r="110" spans="1:7" ht="31.5">
      <c r="A110" s="23" t="s">
        <v>82</v>
      </c>
      <c r="B110" s="23">
        <v>1620120220</v>
      </c>
      <c r="C110" s="23" t="s">
        <v>91</v>
      </c>
      <c r="D110" s="24" t="s">
        <v>148</v>
      </c>
      <c r="E110" s="22">
        <f>E111</f>
        <v>208</v>
      </c>
      <c r="F110" s="22">
        <f t="shared" si="42"/>
        <v>208</v>
      </c>
      <c r="G110" s="22">
        <f t="shared" si="42"/>
        <v>208</v>
      </c>
    </row>
    <row r="111" spans="1:7" ht="36" customHeight="1">
      <c r="A111" s="23" t="s">
        <v>82</v>
      </c>
      <c r="B111" s="23">
        <v>1620120220</v>
      </c>
      <c r="C111" s="34">
        <v>240</v>
      </c>
      <c r="D111" s="24" t="s">
        <v>194</v>
      </c>
      <c r="E111" s="22">
        <f>'№7 '!F421</f>
        <v>208</v>
      </c>
      <c r="F111" s="22">
        <f>'№7 '!G421</f>
        <v>208</v>
      </c>
      <c r="G111" s="22">
        <f>'№7 '!H421</f>
        <v>208</v>
      </c>
    </row>
    <row r="112" spans="1:7" ht="47.25">
      <c r="A112" s="23" t="s">
        <v>82</v>
      </c>
      <c r="B112" s="23">
        <v>1630000000</v>
      </c>
      <c r="C112" s="34"/>
      <c r="D112" s="24" t="s">
        <v>369</v>
      </c>
      <c r="E112" s="22">
        <f>E113+E120</f>
        <v>2491.8</v>
      </c>
      <c r="F112" s="22">
        <f>F113+F120</f>
        <v>2511</v>
      </c>
      <c r="G112" s="22">
        <f>G113+G120</f>
        <v>2511</v>
      </c>
    </row>
    <row r="113" spans="1:7" ht="36" customHeight="1">
      <c r="A113" s="23" t="s">
        <v>82</v>
      </c>
      <c r="B113" s="34">
        <v>1630100000</v>
      </c>
      <c r="C113" s="34"/>
      <c r="D113" s="35" t="s">
        <v>370</v>
      </c>
      <c r="E113" s="22">
        <f>E114+E117</f>
        <v>2321.8</v>
      </c>
      <c r="F113" s="22">
        <f aca="true" t="shared" si="43" ref="F113:G113">F114+F117</f>
        <v>2331</v>
      </c>
      <c r="G113" s="22">
        <f t="shared" si="43"/>
        <v>2331</v>
      </c>
    </row>
    <row r="114" spans="1:7" ht="31.15" customHeight="1">
      <c r="A114" s="34" t="s">
        <v>82</v>
      </c>
      <c r="B114" s="34">
        <v>1630120180</v>
      </c>
      <c r="C114" s="34"/>
      <c r="D114" s="35" t="s">
        <v>371</v>
      </c>
      <c r="E114" s="22">
        <f>E115</f>
        <v>1759.8</v>
      </c>
      <c r="F114" s="22">
        <f aca="true" t="shared" si="44" ref="F114:G115">F115</f>
        <v>1774.2</v>
      </c>
      <c r="G114" s="22">
        <f t="shared" si="44"/>
        <v>1774.2</v>
      </c>
    </row>
    <row r="115" spans="1:7" ht="36" customHeight="1">
      <c r="A115" s="23" t="s">
        <v>82</v>
      </c>
      <c r="B115" s="34">
        <v>1630120180</v>
      </c>
      <c r="C115" s="34" t="s">
        <v>91</v>
      </c>
      <c r="D115" s="35" t="s">
        <v>148</v>
      </c>
      <c r="E115" s="22">
        <f>E116</f>
        <v>1759.8</v>
      </c>
      <c r="F115" s="22">
        <f t="shared" si="44"/>
        <v>1774.2</v>
      </c>
      <c r="G115" s="22">
        <f t="shared" si="44"/>
        <v>1774.2</v>
      </c>
    </row>
    <row r="116" spans="1:7" ht="36" customHeight="1">
      <c r="A116" s="23" t="s">
        <v>82</v>
      </c>
      <c r="B116" s="34">
        <v>1630120180</v>
      </c>
      <c r="C116" s="34">
        <v>240</v>
      </c>
      <c r="D116" s="35" t="s">
        <v>194</v>
      </c>
      <c r="E116" s="22">
        <f>'№7 '!F80+'№7 '!F392+'№7 '!F562</f>
        <v>1759.8</v>
      </c>
      <c r="F116" s="22">
        <f>'№7 '!G80+'№7 '!G392+'№7 '!G562</f>
        <v>1774.2</v>
      </c>
      <c r="G116" s="22">
        <f>'№7 '!H80+'№7 '!H392+'№7 '!H562</f>
        <v>1774.2</v>
      </c>
    </row>
    <row r="117" spans="1:7" ht="47.25">
      <c r="A117" s="34" t="s">
        <v>82</v>
      </c>
      <c r="B117" s="34">
        <v>1630120520</v>
      </c>
      <c r="C117" s="34"/>
      <c r="D117" s="35" t="s">
        <v>383</v>
      </c>
      <c r="E117" s="22">
        <f>E118</f>
        <v>562</v>
      </c>
      <c r="F117" s="22">
        <f aca="true" t="shared" si="45" ref="F117:G118">F118</f>
        <v>556.8</v>
      </c>
      <c r="G117" s="22">
        <f t="shared" si="45"/>
        <v>556.8</v>
      </c>
    </row>
    <row r="118" spans="1:7" ht="36" customHeight="1">
      <c r="A118" s="23" t="s">
        <v>82</v>
      </c>
      <c r="B118" s="34">
        <v>1630120520</v>
      </c>
      <c r="C118" s="34" t="s">
        <v>91</v>
      </c>
      <c r="D118" s="35" t="s">
        <v>148</v>
      </c>
      <c r="E118" s="22">
        <f>E119</f>
        <v>562</v>
      </c>
      <c r="F118" s="22">
        <f t="shared" si="45"/>
        <v>556.8</v>
      </c>
      <c r="G118" s="22">
        <f t="shared" si="45"/>
        <v>556.8</v>
      </c>
    </row>
    <row r="119" spans="1:7" ht="30.6" customHeight="1">
      <c r="A119" s="23" t="s">
        <v>82</v>
      </c>
      <c r="B119" s="34">
        <v>1630120520</v>
      </c>
      <c r="C119" s="34">
        <v>240</v>
      </c>
      <c r="D119" s="35" t="s">
        <v>194</v>
      </c>
      <c r="E119" s="22">
        <f>'№7 '!F83</f>
        <v>562</v>
      </c>
      <c r="F119" s="22">
        <f>'№7 '!G83</f>
        <v>556.8</v>
      </c>
      <c r="G119" s="22">
        <f>'№7 '!H83</f>
        <v>556.8</v>
      </c>
    </row>
    <row r="120" spans="1:7" ht="32.45" customHeight="1">
      <c r="A120" s="34" t="s">
        <v>82</v>
      </c>
      <c r="B120" s="34">
        <v>1630200000</v>
      </c>
      <c r="C120" s="34"/>
      <c r="D120" s="35" t="s">
        <v>372</v>
      </c>
      <c r="E120" s="22">
        <f>E121</f>
        <v>170</v>
      </c>
      <c r="F120" s="22">
        <f aca="true" t="shared" si="46" ref="F120:G122">F121</f>
        <v>180</v>
      </c>
      <c r="G120" s="22">
        <f t="shared" si="46"/>
        <v>180</v>
      </c>
    </row>
    <row r="121" spans="1:7" ht="30" customHeight="1">
      <c r="A121" s="23" t="s">
        <v>82</v>
      </c>
      <c r="B121" s="34">
        <v>1630220530</v>
      </c>
      <c r="C121" s="34"/>
      <c r="D121" s="35" t="s">
        <v>373</v>
      </c>
      <c r="E121" s="22">
        <f>E122</f>
        <v>170</v>
      </c>
      <c r="F121" s="22">
        <f t="shared" si="46"/>
        <v>180</v>
      </c>
      <c r="G121" s="22">
        <f t="shared" si="46"/>
        <v>180</v>
      </c>
    </row>
    <row r="122" spans="1:7" ht="36" customHeight="1">
      <c r="A122" s="23" t="s">
        <v>82</v>
      </c>
      <c r="B122" s="34">
        <v>1630220530</v>
      </c>
      <c r="C122" s="34" t="s">
        <v>91</v>
      </c>
      <c r="D122" s="35" t="s">
        <v>148</v>
      </c>
      <c r="E122" s="22">
        <f>E123</f>
        <v>170</v>
      </c>
      <c r="F122" s="22">
        <f t="shared" si="46"/>
        <v>180</v>
      </c>
      <c r="G122" s="22">
        <f t="shared" si="46"/>
        <v>180</v>
      </c>
    </row>
    <row r="123" spans="1:7" ht="36" customHeight="1">
      <c r="A123" s="34" t="s">
        <v>82</v>
      </c>
      <c r="B123" s="34">
        <v>1630220530</v>
      </c>
      <c r="C123" s="34">
        <v>240</v>
      </c>
      <c r="D123" s="35" t="s">
        <v>194</v>
      </c>
      <c r="E123" s="22">
        <f>'№7 '!F87+'№7 '!F396+'№7 '!F566</f>
        <v>170</v>
      </c>
      <c r="F123" s="22">
        <f>'№7 '!G87+'№7 '!G396+'№7 '!G566</f>
        <v>180</v>
      </c>
      <c r="G123" s="22">
        <f>'№7 '!H87+'№7 '!H396+'№7 '!H566</f>
        <v>180</v>
      </c>
    </row>
    <row r="124" spans="1:7" ht="31.9" customHeight="1">
      <c r="A124" s="34" t="s">
        <v>82</v>
      </c>
      <c r="B124" s="23">
        <v>1640000000</v>
      </c>
      <c r="C124" s="2"/>
      <c r="D124" s="26" t="s">
        <v>362</v>
      </c>
      <c r="E124" s="22">
        <f>E125</f>
        <v>26</v>
      </c>
      <c r="F124" s="22">
        <f aca="true" t="shared" si="47" ref="F124:G127">F125</f>
        <v>26.5</v>
      </c>
      <c r="G124" s="22">
        <f t="shared" si="47"/>
        <v>26.5</v>
      </c>
    </row>
    <row r="125" spans="1:7" ht="32.45" customHeight="1">
      <c r="A125" s="34" t="s">
        <v>82</v>
      </c>
      <c r="B125" s="34">
        <v>1640200000</v>
      </c>
      <c r="C125" s="2"/>
      <c r="D125" s="26" t="s">
        <v>365</v>
      </c>
      <c r="E125" s="22">
        <f>E126</f>
        <v>26</v>
      </c>
      <c r="F125" s="22">
        <f t="shared" si="47"/>
        <v>26.5</v>
      </c>
      <c r="G125" s="22">
        <f t="shared" si="47"/>
        <v>26.5</v>
      </c>
    </row>
    <row r="126" spans="1:7" ht="21" customHeight="1">
      <c r="A126" s="34" t="s">
        <v>82</v>
      </c>
      <c r="B126" s="34">
        <v>1640220250</v>
      </c>
      <c r="C126" s="2"/>
      <c r="D126" s="26" t="s">
        <v>363</v>
      </c>
      <c r="E126" s="22">
        <f>E127</f>
        <v>26</v>
      </c>
      <c r="F126" s="22">
        <f t="shared" si="47"/>
        <v>26.5</v>
      </c>
      <c r="G126" s="22">
        <f t="shared" si="47"/>
        <v>26.5</v>
      </c>
    </row>
    <row r="127" spans="1:7" ht="36" customHeight="1">
      <c r="A127" s="34" t="s">
        <v>82</v>
      </c>
      <c r="B127" s="34">
        <v>1640220250</v>
      </c>
      <c r="C127" s="23" t="s">
        <v>91</v>
      </c>
      <c r="D127" s="24" t="s">
        <v>148</v>
      </c>
      <c r="E127" s="22">
        <f>E128</f>
        <v>26</v>
      </c>
      <c r="F127" s="22">
        <f t="shared" si="47"/>
        <v>26.5</v>
      </c>
      <c r="G127" s="22">
        <f t="shared" si="47"/>
        <v>26.5</v>
      </c>
    </row>
    <row r="128" spans="1:7" ht="36" customHeight="1">
      <c r="A128" s="34" t="s">
        <v>82</v>
      </c>
      <c r="B128" s="34">
        <v>1640220250</v>
      </c>
      <c r="C128" s="34">
        <v>240</v>
      </c>
      <c r="D128" s="35" t="s">
        <v>194</v>
      </c>
      <c r="E128" s="22">
        <f>'№7 '!F92</f>
        <v>26</v>
      </c>
      <c r="F128" s="22">
        <f>'№7 '!G92</f>
        <v>26.5</v>
      </c>
      <c r="G128" s="22">
        <f>'№7 '!H92</f>
        <v>26.5</v>
      </c>
    </row>
    <row r="129" spans="1:7" ht="12.75">
      <c r="A129" s="34" t="s">
        <v>82</v>
      </c>
      <c r="B129" s="34">
        <v>9900000000</v>
      </c>
      <c r="C129" s="34"/>
      <c r="D129" s="35" t="s">
        <v>200</v>
      </c>
      <c r="E129" s="22">
        <f>E130</f>
        <v>27936.8</v>
      </c>
      <c r="F129" s="22">
        <f aca="true" t="shared" si="48" ref="F129:G129">F130</f>
        <v>34247.9</v>
      </c>
      <c r="G129" s="22">
        <f t="shared" si="48"/>
        <v>34247.9</v>
      </c>
    </row>
    <row r="130" spans="1:7" ht="31.5">
      <c r="A130" s="34" t="s">
        <v>82</v>
      </c>
      <c r="B130" s="34">
        <v>9990000000</v>
      </c>
      <c r="C130" s="34"/>
      <c r="D130" s="35" t="s">
        <v>272</v>
      </c>
      <c r="E130" s="22">
        <f>E131+E145</f>
        <v>27936.8</v>
      </c>
      <c r="F130" s="22">
        <f>F131+F145</f>
        <v>34247.9</v>
      </c>
      <c r="G130" s="22">
        <f>G131+G145</f>
        <v>34247.9</v>
      </c>
    </row>
    <row r="131" spans="1:7" ht="31.5">
      <c r="A131" s="34" t="s">
        <v>82</v>
      </c>
      <c r="B131" s="34">
        <v>9990200000</v>
      </c>
      <c r="C131" s="35"/>
      <c r="D131" s="35" t="s">
        <v>215</v>
      </c>
      <c r="E131" s="22">
        <f>E137+E140+E132</f>
        <v>4511.2</v>
      </c>
      <c r="F131" s="22">
        <f aca="true" t="shared" si="49" ref="F131:G131">F137+F140+F132</f>
        <v>4081.1</v>
      </c>
      <c r="G131" s="22">
        <f t="shared" si="49"/>
        <v>4081.1</v>
      </c>
    </row>
    <row r="132" spans="1:7" ht="51.6" customHeight="1">
      <c r="A132" s="23" t="s">
        <v>82</v>
      </c>
      <c r="B132" s="34">
        <v>9990225000</v>
      </c>
      <c r="C132" s="34"/>
      <c r="D132" s="35" t="s">
        <v>216</v>
      </c>
      <c r="E132" s="22">
        <f>E133+E135</f>
        <v>3913.3</v>
      </c>
      <c r="F132" s="22">
        <f aca="true" t="shared" si="50" ref="F132:G132">F133+F135</f>
        <v>3367</v>
      </c>
      <c r="G132" s="22">
        <f t="shared" si="50"/>
        <v>3367</v>
      </c>
    </row>
    <row r="133" spans="1:7" ht="63">
      <c r="A133" s="23" t="s">
        <v>82</v>
      </c>
      <c r="B133" s="34">
        <v>9990225000</v>
      </c>
      <c r="C133" s="23" t="s">
        <v>90</v>
      </c>
      <c r="D133" s="24" t="s">
        <v>2</v>
      </c>
      <c r="E133" s="22">
        <f>E134</f>
        <v>3855.3</v>
      </c>
      <c r="F133" s="22">
        <f aca="true" t="shared" si="51" ref="F133:G133">F134</f>
        <v>3367</v>
      </c>
      <c r="G133" s="22">
        <f t="shared" si="51"/>
        <v>3367</v>
      </c>
    </row>
    <row r="134" spans="1:7" ht="34.15" customHeight="1">
      <c r="A134" s="23" t="s">
        <v>82</v>
      </c>
      <c r="B134" s="34">
        <v>9990225000</v>
      </c>
      <c r="C134" s="34">
        <v>120</v>
      </c>
      <c r="D134" s="35" t="s">
        <v>193</v>
      </c>
      <c r="E134" s="22">
        <f>'№7 '!F429</f>
        <v>3855.3</v>
      </c>
      <c r="F134" s="22">
        <f>'№7 '!G429</f>
        <v>3367</v>
      </c>
      <c r="G134" s="22">
        <f>'№7 '!H429</f>
        <v>3367</v>
      </c>
    </row>
    <row r="135" spans="1:7" ht="31.5">
      <c r="A135" s="23" t="s">
        <v>82</v>
      </c>
      <c r="B135" s="34">
        <v>9990225000</v>
      </c>
      <c r="C135" s="23" t="s">
        <v>91</v>
      </c>
      <c r="D135" s="24" t="s">
        <v>148</v>
      </c>
      <c r="E135" s="22">
        <f>E136</f>
        <v>58</v>
      </c>
      <c r="F135" s="22">
        <f aca="true" t="shared" si="52" ref="F135:G135">F136</f>
        <v>0</v>
      </c>
      <c r="G135" s="22">
        <f t="shared" si="52"/>
        <v>0</v>
      </c>
    </row>
    <row r="136" spans="1:7" ht="31.15" customHeight="1">
      <c r="A136" s="23" t="s">
        <v>82</v>
      </c>
      <c r="B136" s="34">
        <v>9990225000</v>
      </c>
      <c r="C136" s="34">
        <v>240</v>
      </c>
      <c r="D136" s="24" t="s">
        <v>194</v>
      </c>
      <c r="E136" s="22">
        <f>'№7 '!F431</f>
        <v>58</v>
      </c>
      <c r="F136" s="22">
        <f>'№7 '!G431</f>
        <v>0</v>
      </c>
      <c r="G136" s="22">
        <f>'№7 '!H431</f>
        <v>0</v>
      </c>
    </row>
    <row r="137" spans="1:7" ht="51" customHeight="1">
      <c r="A137" s="34" t="s">
        <v>82</v>
      </c>
      <c r="B137" s="34">
        <v>9990226000</v>
      </c>
      <c r="C137" s="34"/>
      <c r="D137" s="35" t="s">
        <v>274</v>
      </c>
      <c r="E137" s="22">
        <f>E138</f>
        <v>333.9</v>
      </c>
      <c r="F137" s="22">
        <f aca="true" t="shared" si="53" ref="F137:G138">F138</f>
        <v>450.1</v>
      </c>
      <c r="G137" s="22">
        <f t="shared" si="53"/>
        <v>450.1</v>
      </c>
    </row>
    <row r="138" spans="1:7" ht="63">
      <c r="A138" s="34" t="s">
        <v>82</v>
      </c>
      <c r="B138" s="34">
        <v>9990226000</v>
      </c>
      <c r="C138" s="34" t="s">
        <v>90</v>
      </c>
      <c r="D138" s="35" t="s">
        <v>2</v>
      </c>
      <c r="E138" s="22">
        <f>E139</f>
        <v>333.9</v>
      </c>
      <c r="F138" s="22">
        <f t="shared" si="53"/>
        <v>450.1</v>
      </c>
      <c r="G138" s="22">
        <f t="shared" si="53"/>
        <v>450.1</v>
      </c>
    </row>
    <row r="139" spans="1:7" ht="33.6" customHeight="1">
      <c r="A139" s="34" t="s">
        <v>82</v>
      </c>
      <c r="B139" s="34">
        <v>9990226000</v>
      </c>
      <c r="C139" s="34">
        <v>120</v>
      </c>
      <c r="D139" s="35" t="s">
        <v>193</v>
      </c>
      <c r="E139" s="22">
        <f>'№7 '!F98</f>
        <v>333.9</v>
      </c>
      <c r="F139" s="22">
        <f>'№7 '!G98</f>
        <v>450.1</v>
      </c>
      <c r="G139" s="22">
        <f>'№7 '!H98</f>
        <v>450.1</v>
      </c>
    </row>
    <row r="140" spans="1:7" ht="78.75">
      <c r="A140" s="34" t="s">
        <v>82</v>
      </c>
      <c r="B140" s="34">
        <v>9990210540</v>
      </c>
      <c r="C140" s="34"/>
      <c r="D140" s="35" t="s">
        <v>282</v>
      </c>
      <c r="E140" s="22">
        <f>E141+E143</f>
        <v>264</v>
      </c>
      <c r="F140" s="22">
        <f>F141+F143</f>
        <v>264</v>
      </c>
      <c r="G140" s="22">
        <f>G141+G143</f>
        <v>264</v>
      </c>
    </row>
    <row r="141" spans="1:7" ht="63">
      <c r="A141" s="34" t="s">
        <v>82</v>
      </c>
      <c r="B141" s="34">
        <v>9990210540</v>
      </c>
      <c r="C141" s="34" t="s">
        <v>90</v>
      </c>
      <c r="D141" s="35" t="s">
        <v>2</v>
      </c>
      <c r="E141" s="22">
        <f>E142</f>
        <v>256.3</v>
      </c>
      <c r="F141" s="22">
        <f>F142</f>
        <v>256.3</v>
      </c>
      <c r="G141" s="22">
        <f>G142</f>
        <v>256.3</v>
      </c>
    </row>
    <row r="142" spans="1:7" ht="30" customHeight="1">
      <c r="A142" s="34" t="s">
        <v>82</v>
      </c>
      <c r="B142" s="34">
        <v>9990210540</v>
      </c>
      <c r="C142" s="34">
        <v>120</v>
      </c>
      <c r="D142" s="35" t="s">
        <v>193</v>
      </c>
      <c r="E142" s="22">
        <f>'№7 '!F101</f>
        <v>256.3</v>
      </c>
      <c r="F142" s="22">
        <f>'№7 '!G101</f>
        <v>256.3</v>
      </c>
      <c r="G142" s="22">
        <f>'№7 '!H101</f>
        <v>256.3</v>
      </c>
    </row>
    <row r="143" spans="1:7" ht="31.5">
      <c r="A143" s="34" t="s">
        <v>82</v>
      </c>
      <c r="B143" s="34">
        <v>9990210540</v>
      </c>
      <c r="C143" s="34" t="s">
        <v>91</v>
      </c>
      <c r="D143" s="35" t="s">
        <v>148</v>
      </c>
      <c r="E143" s="22">
        <f>E144</f>
        <v>7.7</v>
      </c>
      <c r="F143" s="22">
        <f aca="true" t="shared" si="54" ref="F143:G143">F144</f>
        <v>7.7</v>
      </c>
      <c r="G143" s="22">
        <f t="shared" si="54"/>
        <v>7.7</v>
      </c>
    </row>
    <row r="144" spans="1:7" ht="32.45" customHeight="1">
      <c r="A144" s="34" t="s">
        <v>82</v>
      </c>
      <c r="B144" s="34">
        <v>9990210540</v>
      </c>
      <c r="C144" s="34">
        <v>240</v>
      </c>
      <c r="D144" s="35" t="s">
        <v>194</v>
      </c>
      <c r="E144" s="22">
        <f>'№7 '!F103</f>
        <v>7.7</v>
      </c>
      <c r="F144" s="22">
        <f>'№7 '!G103</f>
        <v>7.7</v>
      </c>
      <c r="G144" s="22">
        <f>'№7 '!H103</f>
        <v>7.7</v>
      </c>
    </row>
    <row r="145" spans="1:7" ht="31.5">
      <c r="A145" s="34" t="s">
        <v>82</v>
      </c>
      <c r="B145" s="34">
        <v>9990300000</v>
      </c>
      <c r="C145" s="34"/>
      <c r="D145" s="35" t="s">
        <v>287</v>
      </c>
      <c r="E145" s="22">
        <f>E146+E148+E150</f>
        <v>23425.6</v>
      </c>
      <c r="F145" s="22">
        <f aca="true" t="shared" si="55" ref="F145:G145">F146+F148+F150</f>
        <v>30166.8</v>
      </c>
      <c r="G145" s="22">
        <f t="shared" si="55"/>
        <v>30166.8</v>
      </c>
    </row>
    <row r="146" spans="1:7" ht="63">
      <c r="A146" s="34" t="s">
        <v>82</v>
      </c>
      <c r="B146" s="34">
        <v>9990300000</v>
      </c>
      <c r="C146" s="34" t="s">
        <v>90</v>
      </c>
      <c r="D146" s="35" t="s">
        <v>2</v>
      </c>
      <c r="E146" s="22">
        <f>E147</f>
        <v>17047.6</v>
      </c>
      <c r="F146" s="22">
        <f aca="true" t="shared" si="56" ref="F146:G146">F147</f>
        <v>19013.4</v>
      </c>
      <c r="G146" s="22">
        <f t="shared" si="56"/>
        <v>19013.4</v>
      </c>
    </row>
    <row r="147" spans="1:7" ht="12.75">
      <c r="A147" s="34" t="s">
        <v>82</v>
      </c>
      <c r="B147" s="34">
        <v>9990300000</v>
      </c>
      <c r="C147" s="34">
        <v>110</v>
      </c>
      <c r="D147" s="26" t="s">
        <v>288</v>
      </c>
      <c r="E147" s="22">
        <f>'№7 '!F106</f>
        <v>17047.6</v>
      </c>
      <c r="F147" s="22">
        <f>'№7 '!G106</f>
        <v>19013.4</v>
      </c>
      <c r="G147" s="22">
        <f>'№7 '!H106</f>
        <v>19013.4</v>
      </c>
    </row>
    <row r="148" spans="1:7" ht="31.5">
      <c r="A148" s="34" t="s">
        <v>82</v>
      </c>
      <c r="B148" s="34">
        <v>9990300000</v>
      </c>
      <c r="C148" s="34" t="s">
        <v>91</v>
      </c>
      <c r="D148" s="35" t="s">
        <v>148</v>
      </c>
      <c r="E148" s="22">
        <f>E149</f>
        <v>5943.9</v>
      </c>
      <c r="F148" s="22">
        <f aca="true" t="shared" si="57" ref="F148:G148">F149</f>
        <v>10578.3</v>
      </c>
      <c r="G148" s="22">
        <f t="shared" si="57"/>
        <v>10578.3</v>
      </c>
    </row>
    <row r="149" spans="1:7" ht="36" customHeight="1">
      <c r="A149" s="34" t="s">
        <v>82</v>
      </c>
      <c r="B149" s="34">
        <v>9990300000</v>
      </c>
      <c r="C149" s="34">
        <v>240</v>
      </c>
      <c r="D149" s="35" t="s">
        <v>194</v>
      </c>
      <c r="E149" s="22">
        <f>'№7 '!F108</f>
        <v>5943.9</v>
      </c>
      <c r="F149" s="22">
        <f>'№7 '!G108</f>
        <v>10578.3</v>
      </c>
      <c r="G149" s="22">
        <f>'№7 '!H108</f>
        <v>10578.3</v>
      </c>
    </row>
    <row r="150" spans="1:7" ht="12.75">
      <c r="A150" s="34" t="s">
        <v>82</v>
      </c>
      <c r="B150" s="34">
        <v>9990300000</v>
      </c>
      <c r="C150" s="34" t="s">
        <v>92</v>
      </c>
      <c r="D150" s="35" t="s">
        <v>93</v>
      </c>
      <c r="E150" s="22">
        <f>E151</f>
        <v>434.1</v>
      </c>
      <c r="F150" s="22">
        <f aca="true" t="shared" si="58" ref="F150:G150">F151</f>
        <v>575.1</v>
      </c>
      <c r="G150" s="22">
        <f t="shared" si="58"/>
        <v>575.1</v>
      </c>
    </row>
    <row r="151" spans="1:7" ht="12.75">
      <c r="A151" s="34" t="s">
        <v>82</v>
      </c>
      <c r="B151" s="34">
        <v>9990300000</v>
      </c>
      <c r="C151" s="34">
        <v>850</v>
      </c>
      <c r="D151" s="35" t="s">
        <v>195</v>
      </c>
      <c r="E151" s="22">
        <f>'№7 '!F110</f>
        <v>434.1</v>
      </c>
      <c r="F151" s="22">
        <f>'№7 '!G110</f>
        <v>575.1</v>
      </c>
      <c r="G151" s="22">
        <f>'№7 '!H110</f>
        <v>575.1</v>
      </c>
    </row>
    <row r="152" spans="1:7" ht="31.5">
      <c r="A152" s="6" t="s">
        <v>77</v>
      </c>
      <c r="B152" s="6" t="s">
        <v>88</v>
      </c>
      <c r="C152" s="6" t="s">
        <v>88</v>
      </c>
      <c r="D152" s="29" t="s">
        <v>45</v>
      </c>
      <c r="E152" s="8">
        <f>E153+E165</f>
        <v>7999.400000000001</v>
      </c>
      <c r="F152" s="8">
        <f aca="true" t="shared" si="59" ref="F152:G152">F153+F165</f>
        <v>8045.200000000001</v>
      </c>
      <c r="G152" s="8">
        <f t="shared" si="59"/>
        <v>8099</v>
      </c>
    </row>
    <row r="153" spans="1:7" ht="12.75">
      <c r="A153" s="34" t="s">
        <v>97</v>
      </c>
      <c r="B153" s="34" t="s">
        <v>88</v>
      </c>
      <c r="C153" s="34" t="s">
        <v>88</v>
      </c>
      <c r="D153" s="35" t="s">
        <v>98</v>
      </c>
      <c r="E153" s="22">
        <f>E154</f>
        <v>1451.1000000000001</v>
      </c>
      <c r="F153" s="22">
        <f aca="true" t="shared" si="60" ref="F153:G155">F154</f>
        <v>1496.9</v>
      </c>
      <c r="G153" s="22">
        <f t="shared" si="60"/>
        <v>1550.7</v>
      </c>
    </row>
    <row r="154" spans="1:7" ht="12.75">
      <c r="A154" s="34" t="s">
        <v>97</v>
      </c>
      <c r="B154" s="34">
        <v>9900000000</v>
      </c>
      <c r="C154" s="34"/>
      <c r="D154" s="35" t="s">
        <v>200</v>
      </c>
      <c r="E154" s="22">
        <f>E155</f>
        <v>1451.1000000000001</v>
      </c>
      <c r="F154" s="22">
        <f t="shared" si="60"/>
        <v>1496.9</v>
      </c>
      <c r="G154" s="22">
        <f t="shared" si="60"/>
        <v>1550.7</v>
      </c>
    </row>
    <row r="155" spans="1:7" ht="31.5">
      <c r="A155" s="34" t="s">
        <v>97</v>
      </c>
      <c r="B155" s="34">
        <v>9990000000</v>
      </c>
      <c r="C155" s="34"/>
      <c r="D155" s="35" t="s">
        <v>272</v>
      </c>
      <c r="E155" s="22">
        <f>E156</f>
        <v>1451.1000000000001</v>
      </c>
      <c r="F155" s="22">
        <f t="shared" si="60"/>
        <v>1496.9</v>
      </c>
      <c r="G155" s="22">
        <f t="shared" si="60"/>
        <v>1550.7</v>
      </c>
    </row>
    <row r="156" spans="1:7" ht="31.5">
      <c r="A156" s="34" t="s">
        <v>97</v>
      </c>
      <c r="B156" s="34">
        <v>9990200000</v>
      </c>
      <c r="C156" s="35"/>
      <c r="D156" s="35" t="s">
        <v>215</v>
      </c>
      <c r="E156" s="22">
        <f>E157+E160</f>
        <v>1451.1000000000001</v>
      </c>
      <c r="F156" s="22">
        <f aca="true" t="shared" si="61" ref="F156:G156">F157+F160</f>
        <v>1496.9</v>
      </c>
      <c r="G156" s="22">
        <f t="shared" si="61"/>
        <v>1550.7</v>
      </c>
    </row>
    <row r="157" spans="1:7" ht="55.15" customHeight="1">
      <c r="A157" s="34" t="s">
        <v>97</v>
      </c>
      <c r="B157" s="34">
        <v>9990226000</v>
      </c>
      <c r="C157" s="34"/>
      <c r="D157" s="35" t="s">
        <v>274</v>
      </c>
      <c r="E157" s="22">
        <f>E158</f>
        <v>131.7</v>
      </c>
      <c r="F157" s="22">
        <f aca="true" t="shared" si="62" ref="F157:G158">F158</f>
        <v>131.7</v>
      </c>
      <c r="G157" s="22">
        <f t="shared" si="62"/>
        <v>131.7</v>
      </c>
    </row>
    <row r="158" spans="1:7" ht="63">
      <c r="A158" s="34" t="s">
        <v>97</v>
      </c>
      <c r="B158" s="34">
        <v>9990226000</v>
      </c>
      <c r="C158" s="34" t="s">
        <v>90</v>
      </c>
      <c r="D158" s="35" t="s">
        <v>2</v>
      </c>
      <c r="E158" s="22">
        <f>E159</f>
        <v>131.7</v>
      </c>
      <c r="F158" s="22">
        <f t="shared" si="62"/>
        <v>131.7</v>
      </c>
      <c r="G158" s="22">
        <f t="shared" si="62"/>
        <v>131.7</v>
      </c>
    </row>
    <row r="159" spans="1:7" ht="35.45" customHeight="1">
      <c r="A159" s="34" t="s">
        <v>97</v>
      </c>
      <c r="B159" s="34">
        <v>9990226000</v>
      </c>
      <c r="C159" s="34">
        <v>120</v>
      </c>
      <c r="D159" s="35" t="s">
        <v>193</v>
      </c>
      <c r="E159" s="22">
        <f>'№7 '!F118</f>
        <v>131.7</v>
      </c>
      <c r="F159" s="22">
        <f>'№7 '!G118</f>
        <v>131.7</v>
      </c>
      <c r="G159" s="22">
        <f>'№7 '!H118</f>
        <v>131.7</v>
      </c>
    </row>
    <row r="160" spans="1:7" ht="31.5">
      <c r="A160" s="34" t="s">
        <v>97</v>
      </c>
      <c r="B160" s="34">
        <v>9990259300</v>
      </c>
      <c r="C160" s="34"/>
      <c r="D160" s="35" t="s">
        <v>289</v>
      </c>
      <c r="E160" s="22">
        <f>E161+E163</f>
        <v>1319.4</v>
      </c>
      <c r="F160" s="22">
        <f aca="true" t="shared" si="63" ref="F160:G160">F161+F163</f>
        <v>1365.2</v>
      </c>
      <c r="G160" s="22">
        <f t="shared" si="63"/>
        <v>1419</v>
      </c>
    </row>
    <row r="161" spans="1:7" ht="63">
      <c r="A161" s="34" t="s">
        <v>97</v>
      </c>
      <c r="B161" s="34">
        <v>9990259300</v>
      </c>
      <c r="C161" s="34" t="s">
        <v>90</v>
      </c>
      <c r="D161" s="35" t="s">
        <v>2</v>
      </c>
      <c r="E161" s="22">
        <f>E162</f>
        <v>1227.9</v>
      </c>
      <c r="F161" s="22">
        <f aca="true" t="shared" si="64" ref="F161:G161">F162</f>
        <v>1227.9</v>
      </c>
      <c r="G161" s="22">
        <f t="shared" si="64"/>
        <v>1227.9</v>
      </c>
    </row>
    <row r="162" spans="1:7" ht="32.45" customHeight="1">
      <c r="A162" s="34" t="s">
        <v>97</v>
      </c>
      <c r="B162" s="34">
        <v>9990259300</v>
      </c>
      <c r="C162" s="34">
        <v>120</v>
      </c>
      <c r="D162" s="35" t="s">
        <v>193</v>
      </c>
      <c r="E162" s="22">
        <f>'№7 '!F121</f>
        <v>1227.9</v>
      </c>
      <c r="F162" s="22">
        <f>'№7 '!G121</f>
        <v>1227.9</v>
      </c>
      <c r="G162" s="22">
        <f>'№7 '!H121</f>
        <v>1227.9</v>
      </c>
    </row>
    <row r="163" spans="1:7" ht="31.5">
      <c r="A163" s="34" t="s">
        <v>97</v>
      </c>
      <c r="B163" s="34">
        <v>9990259300</v>
      </c>
      <c r="C163" s="34" t="s">
        <v>91</v>
      </c>
      <c r="D163" s="35" t="s">
        <v>148</v>
      </c>
      <c r="E163" s="22">
        <f>E164</f>
        <v>91.5</v>
      </c>
      <c r="F163" s="22">
        <f aca="true" t="shared" si="65" ref="F163:G163">F164</f>
        <v>137.3</v>
      </c>
      <c r="G163" s="22">
        <f t="shared" si="65"/>
        <v>191.1</v>
      </c>
    </row>
    <row r="164" spans="1:7" ht="33.6" customHeight="1">
      <c r="A164" s="34" t="s">
        <v>97</v>
      </c>
      <c r="B164" s="34">
        <v>9990259300</v>
      </c>
      <c r="C164" s="34">
        <v>240</v>
      </c>
      <c r="D164" s="35" t="s">
        <v>194</v>
      </c>
      <c r="E164" s="22">
        <f>'№7 '!F123</f>
        <v>91.5</v>
      </c>
      <c r="F164" s="22">
        <f>'№7 '!G123</f>
        <v>137.3</v>
      </c>
      <c r="G164" s="22">
        <f>'№7 '!H123</f>
        <v>191.1</v>
      </c>
    </row>
    <row r="165" spans="1:7" ht="31.5">
      <c r="A165" s="34" t="s">
        <v>69</v>
      </c>
      <c r="B165" s="34"/>
      <c r="C165" s="34"/>
      <c r="D165" s="35" t="s">
        <v>19</v>
      </c>
      <c r="E165" s="22">
        <f aca="true" t="shared" si="66" ref="E165:G170">E166</f>
        <v>6548.3</v>
      </c>
      <c r="F165" s="22">
        <f t="shared" si="66"/>
        <v>6548.3</v>
      </c>
      <c r="G165" s="22">
        <f t="shared" si="66"/>
        <v>6548.3</v>
      </c>
    </row>
    <row r="166" spans="1:7" ht="31.5">
      <c r="A166" s="34" t="s">
        <v>69</v>
      </c>
      <c r="B166" s="23">
        <v>1500000000</v>
      </c>
      <c r="C166" s="34"/>
      <c r="D166" s="35" t="s">
        <v>320</v>
      </c>
      <c r="E166" s="22">
        <f t="shared" si="66"/>
        <v>6548.3</v>
      </c>
      <c r="F166" s="22">
        <f t="shared" si="66"/>
        <v>6548.3</v>
      </c>
      <c r="G166" s="22">
        <f t="shared" si="66"/>
        <v>6548.3</v>
      </c>
    </row>
    <row r="167" spans="1:7" ht="12.75">
      <c r="A167" s="34" t="s">
        <v>69</v>
      </c>
      <c r="B167" s="34">
        <v>1510000000</v>
      </c>
      <c r="C167" s="34"/>
      <c r="D167" s="35" t="s">
        <v>279</v>
      </c>
      <c r="E167" s="22">
        <f t="shared" si="66"/>
        <v>6548.3</v>
      </c>
      <c r="F167" s="22">
        <f t="shared" si="66"/>
        <v>6548.3</v>
      </c>
      <c r="G167" s="22">
        <f t="shared" si="66"/>
        <v>6548.3</v>
      </c>
    </row>
    <row r="168" spans="1:7" ht="63">
      <c r="A168" s="34" t="s">
        <v>69</v>
      </c>
      <c r="B168" s="34">
        <v>1510100000</v>
      </c>
      <c r="C168" s="34"/>
      <c r="D168" s="35" t="s">
        <v>323</v>
      </c>
      <c r="E168" s="22">
        <f t="shared" si="66"/>
        <v>6548.3</v>
      </c>
      <c r="F168" s="22">
        <f t="shared" si="66"/>
        <v>6548.3</v>
      </c>
      <c r="G168" s="22">
        <f t="shared" si="66"/>
        <v>6548.3</v>
      </c>
    </row>
    <row r="169" spans="1:7" ht="31.5">
      <c r="A169" s="34" t="s">
        <v>69</v>
      </c>
      <c r="B169" s="34">
        <v>1510120010</v>
      </c>
      <c r="C169" s="34"/>
      <c r="D169" s="35" t="s">
        <v>221</v>
      </c>
      <c r="E169" s="22">
        <f t="shared" si="66"/>
        <v>6548.3</v>
      </c>
      <c r="F169" s="22">
        <f t="shared" si="66"/>
        <v>6548.3</v>
      </c>
      <c r="G169" s="22">
        <f t="shared" si="66"/>
        <v>6548.3</v>
      </c>
    </row>
    <row r="170" spans="1:7" ht="31.5">
      <c r="A170" s="34" t="s">
        <v>69</v>
      </c>
      <c r="B170" s="34">
        <v>1510120010</v>
      </c>
      <c r="C170" s="34">
        <v>600</v>
      </c>
      <c r="D170" s="35" t="s">
        <v>107</v>
      </c>
      <c r="E170" s="22">
        <f t="shared" si="66"/>
        <v>6548.3</v>
      </c>
      <c r="F170" s="22">
        <f t="shared" si="66"/>
        <v>6548.3</v>
      </c>
      <c r="G170" s="22">
        <f t="shared" si="66"/>
        <v>6548.3</v>
      </c>
    </row>
    <row r="171" spans="1:7" ht="12.75">
      <c r="A171" s="34" t="s">
        <v>69</v>
      </c>
      <c r="B171" s="34">
        <v>1510120010</v>
      </c>
      <c r="C171" s="34">
        <v>610</v>
      </c>
      <c r="D171" s="24" t="s">
        <v>199</v>
      </c>
      <c r="E171" s="22">
        <f>'№7 '!F130</f>
        <v>6548.3</v>
      </c>
      <c r="F171" s="22">
        <f>'№7 '!G130</f>
        <v>6548.3</v>
      </c>
      <c r="G171" s="22">
        <f>'№7 '!H130</f>
        <v>6548.3</v>
      </c>
    </row>
    <row r="172" spans="1:7" ht="12.75">
      <c r="A172" s="6" t="s">
        <v>78</v>
      </c>
      <c r="B172" s="6" t="s">
        <v>88</v>
      </c>
      <c r="C172" s="6" t="s">
        <v>88</v>
      </c>
      <c r="D172" s="29" t="s">
        <v>46</v>
      </c>
      <c r="E172" s="8">
        <f>E173+E180+E187+E203</f>
        <v>31472.5</v>
      </c>
      <c r="F172" s="8">
        <f aca="true" t="shared" si="67" ref="F172:G172">F173+F180+F187+F203</f>
        <v>31622.3</v>
      </c>
      <c r="G172" s="8">
        <f t="shared" si="67"/>
        <v>20728.300000000003</v>
      </c>
    </row>
    <row r="173" spans="1:7" ht="12.75">
      <c r="A173" s="27" t="s">
        <v>191</v>
      </c>
      <c r="B173" s="35"/>
      <c r="C173" s="35"/>
      <c r="D173" s="35" t="s">
        <v>192</v>
      </c>
      <c r="E173" s="22">
        <f aca="true" t="shared" si="68" ref="E173:G178">E174</f>
        <v>288.7</v>
      </c>
      <c r="F173" s="22">
        <f t="shared" si="68"/>
        <v>294.7</v>
      </c>
      <c r="G173" s="22">
        <f t="shared" si="68"/>
        <v>294.7</v>
      </c>
    </row>
    <row r="174" spans="1:7" ht="47.25">
      <c r="A174" s="27" t="s">
        <v>191</v>
      </c>
      <c r="B174" s="23">
        <v>1100000000</v>
      </c>
      <c r="C174" s="35"/>
      <c r="D174" s="35" t="s">
        <v>324</v>
      </c>
      <c r="E174" s="22">
        <f t="shared" si="68"/>
        <v>288.7</v>
      </c>
      <c r="F174" s="22">
        <f t="shared" si="68"/>
        <v>294.7</v>
      </c>
      <c r="G174" s="22">
        <f t="shared" si="68"/>
        <v>294.7</v>
      </c>
    </row>
    <row r="175" spans="1:7" ht="31.5">
      <c r="A175" s="27" t="s">
        <v>191</v>
      </c>
      <c r="B175" s="23">
        <v>1130000000</v>
      </c>
      <c r="C175" s="35"/>
      <c r="D175" s="35" t="s">
        <v>212</v>
      </c>
      <c r="E175" s="22">
        <f t="shared" si="68"/>
        <v>288.7</v>
      </c>
      <c r="F175" s="22">
        <f t="shared" si="68"/>
        <v>294.7</v>
      </c>
      <c r="G175" s="22">
        <f t="shared" si="68"/>
        <v>294.7</v>
      </c>
    </row>
    <row r="176" spans="1:7" ht="47.25">
      <c r="A176" s="27" t="s">
        <v>191</v>
      </c>
      <c r="B176" s="23">
        <v>1130300000</v>
      </c>
      <c r="C176" s="35"/>
      <c r="D176" s="35" t="s">
        <v>213</v>
      </c>
      <c r="E176" s="22">
        <f t="shared" si="68"/>
        <v>288.7</v>
      </c>
      <c r="F176" s="22">
        <f t="shared" si="68"/>
        <v>294.7</v>
      </c>
      <c r="G176" s="22">
        <f t="shared" si="68"/>
        <v>294.7</v>
      </c>
    </row>
    <row r="177" spans="1:7" ht="31.5">
      <c r="A177" s="27" t="s">
        <v>191</v>
      </c>
      <c r="B177" s="23">
        <v>1130320280</v>
      </c>
      <c r="C177" s="35"/>
      <c r="D177" s="35" t="s">
        <v>214</v>
      </c>
      <c r="E177" s="22">
        <f t="shared" si="68"/>
        <v>288.7</v>
      </c>
      <c r="F177" s="22">
        <f t="shared" si="68"/>
        <v>294.7</v>
      </c>
      <c r="G177" s="22">
        <f t="shared" si="68"/>
        <v>294.7</v>
      </c>
    </row>
    <row r="178" spans="1:7" ht="31.5">
      <c r="A178" s="27" t="s">
        <v>191</v>
      </c>
      <c r="B178" s="23">
        <v>1130320280</v>
      </c>
      <c r="C178" s="23" t="s">
        <v>150</v>
      </c>
      <c r="D178" s="24" t="s">
        <v>151</v>
      </c>
      <c r="E178" s="22">
        <f t="shared" si="68"/>
        <v>288.7</v>
      </c>
      <c r="F178" s="22">
        <f t="shared" si="68"/>
        <v>294.7</v>
      </c>
      <c r="G178" s="22">
        <f t="shared" si="68"/>
        <v>294.7</v>
      </c>
    </row>
    <row r="179" spans="1:7" ht="12.75">
      <c r="A179" s="27" t="s">
        <v>191</v>
      </c>
      <c r="B179" s="23">
        <v>1130320280</v>
      </c>
      <c r="C179" s="34">
        <v>610</v>
      </c>
      <c r="D179" s="24" t="s">
        <v>199</v>
      </c>
      <c r="E179" s="22">
        <f>'№7 '!F138+'№7 '!F574</f>
        <v>288.7</v>
      </c>
      <c r="F179" s="22">
        <f>'№7 '!G138+'№7 '!G574</f>
        <v>294.7</v>
      </c>
      <c r="G179" s="22">
        <f>'№7 '!H138+'№7 '!H574</f>
        <v>294.7</v>
      </c>
    </row>
    <row r="180" spans="1:7" ht="12.75">
      <c r="A180" s="34" t="s">
        <v>112</v>
      </c>
      <c r="B180" s="34" t="s">
        <v>88</v>
      </c>
      <c r="C180" s="34" t="s">
        <v>88</v>
      </c>
      <c r="D180" s="35" t="s">
        <v>113</v>
      </c>
      <c r="E180" s="22">
        <f aca="true" t="shared" si="69" ref="E180:G185">E181</f>
        <v>404</v>
      </c>
      <c r="F180" s="22">
        <f t="shared" si="69"/>
        <v>390.5</v>
      </c>
      <c r="G180" s="22">
        <f t="shared" si="69"/>
        <v>390.5</v>
      </c>
    </row>
    <row r="181" spans="1:7" ht="47.25">
      <c r="A181" s="34" t="s">
        <v>112</v>
      </c>
      <c r="B181" s="23">
        <v>1300000000</v>
      </c>
      <c r="C181" s="34"/>
      <c r="D181" s="24" t="s">
        <v>325</v>
      </c>
      <c r="E181" s="22">
        <f t="shared" si="69"/>
        <v>404</v>
      </c>
      <c r="F181" s="22">
        <f t="shared" si="69"/>
        <v>390.5</v>
      </c>
      <c r="G181" s="22">
        <f t="shared" si="69"/>
        <v>390.5</v>
      </c>
    </row>
    <row r="182" spans="1:7" ht="31.5">
      <c r="A182" s="34" t="s">
        <v>112</v>
      </c>
      <c r="B182" s="23">
        <v>1330000000</v>
      </c>
      <c r="C182" s="34"/>
      <c r="D182" s="35" t="s">
        <v>222</v>
      </c>
      <c r="E182" s="22">
        <f t="shared" si="69"/>
        <v>404</v>
      </c>
      <c r="F182" s="22">
        <f t="shared" si="69"/>
        <v>390.5</v>
      </c>
      <c r="G182" s="22">
        <f t="shared" si="69"/>
        <v>390.5</v>
      </c>
    </row>
    <row r="183" spans="1:7" ht="47.25">
      <c r="A183" s="34" t="s">
        <v>112</v>
      </c>
      <c r="B183" s="23">
        <v>1330100000</v>
      </c>
      <c r="C183" s="34"/>
      <c r="D183" s="35" t="s">
        <v>326</v>
      </c>
      <c r="E183" s="22">
        <f t="shared" si="69"/>
        <v>404</v>
      </c>
      <c r="F183" s="22">
        <f t="shared" si="69"/>
        <v>390.5</v>
      </c>
      <c r="G183" s="22">
        <f t="shared" si="69"/>
        <v>390.5</v>
      </c>
    </row>
    <row r="184" spans="1:7" ht="12.75">
      <c r="A184" s="34" t="s">
        <v>112</v>
      </c>
      <c r="B184" s="23">
        <v>1330110550</v>
      </c>
      <c r="C184" s="34"/>
      <c r="D184" s="35" t="s">
        <v>223</v>
      </c>
      <c r="E184" s="22">
        <f t="shared" si="69"/>
        <v>404</v>
      </c>
      <c r="F184" s="22">
        <f t="shared" si="69"/>
        <v>390.5</v>
      </c>
      <c r="G184" s="22">
        <f t="shared" si="69"/>
        <v>390.5</v>
      </c>
    </row>
    <row r="185" spans="1:7" ht="31.5">
      <c r="A185" s="34" t="s">
        <v>112</v>
      </c>
      <c r="B185" s="23">
        <v>1330110550</v>
      </c>
      <c r="C185" s="23" t="s">
        <v>91</v>
      </c>
      <c r="D185" s="24" t="s">
        <v>148</v>
      </c>
      <c r="E185" s="22">
        <f t="shared" si="69"/>
        <v>404</v>
      </c>
      <c r="F185" s="22">
        <f t="shared" si="69"/>
        <v>390.5</v>
      </c>
      <c r="G185" s="22">
        <f t="shared" si="69"/>
        <v>390.5</v>
      </c>
    </row>
    <row r="186" spans="1:7" ht="31.9" customHeight="1">
      <c r="A186" s="34" t="s">
        <v>112</v>
      </c>
      <c r="B186" s="23">
        <v>1330110550</v>
      </c>
      <c r="C186" s="34">
        <v>240</v>
      </c>
      <c r="D186" s="24" t="s">
        <v>194</v>
      </c>
      <c r="E186" s="22">
        <f>'№7 '!F145</f>
        <v>404</v>
      </c>
      <c r="F186" s="22">
        <f>'№7 '!G145</f>
        <v>390.5</v>
      </c>
      <c r="G186" s="22">
        <f>'№7 '!H145</f>
        <v>390.5</v>
      </c>
    </row>
    <row r="187" spans="1:7" ht="12.75">
      <c r="A187" s="34" t="s">
        <v>9</v>
      </c>
      <c r="B187" s="34" t="s">
        <v>88</v>
      </c>
      <c r="C187" s="34" t="s">
        <v>88</v>
      </c>
      <c r="D187" s="35" t="s">
        <v>139</v>
      </c>
      <c r="E187" s="22">
        <f>E188</f>
        <v>26954.7</v>
      </c>
      <c r="F187" s="22">
        <f aca="true" t="shared" si="70" ref="F187:G187">F188</f>
        <v>27156.199999999997</v>
      </c>
      <c r="G187" s="22">
        <f t="shared" si="70"/>
        <v>16262.2</v>
      </c>
    </row>
    <row r="188" spans="1:7" ht="47.25">
      <c r="A188" s="34" t="s">
        <v>9</v>
      </c>
      <c r="B188" s="23">
        <v>1400000000</v>
      </c>
      <c r="C188" s="34"/>
      <c r="D188" s="24" t="s">
        <v>327</v>
      </c>
      <c r="E188" s="22">
        <f>E189+E198</f>
        <v>26954.7</v>
      </c>
      <c r="F188" s="22">
        <f aca="true" t="shared" si="71" ref="F188:G188">F189+F198</f>
        <v>27156.199999999997</v>
      </c>
      <c r="G188" s="22">
        <f t="shared" si="71"/>
        <v>16262.2</v>
      </c>
    </row>
    <row r="189" spans="1:7" ht="12.75">
      <c r="A189" s="34" t="s">
        <v>9</v>
      </c>
      <c r="B189" s="23">
        <v>1410000000</v>
      </c>
      <c r="C189" s="34"/>
      <c r="D189" s="35" t="s">
        <v>224</v>
      </c>
      <c r="E189" s="22">
        <f>E190+E194</f>
        <v>23454.7</v>
      </c>
      <c r="F189" s="22">
        <f aca="true" t="shared" si="72" ref="F189:G189">F190+F194</f>
        <v>27156.199999999997</v>
      </c>
      <c r="G189" s="22">
        <f t="shared" si="72"/>
        <v>16262.2</v>
      </c>
    </row>
    <row r="190" spans="1:7" ht="12.75">
      <c r="A190" s="34" t="s">
        <v>9</v>
      </c>
      <c r="B190" s="23">
        <v>1410100000</v>
      </c>
      <c r="C190" s="35"/>
      <c r="D190" s="35" t="s">
        <v>328</v>
      </c>
      <c r="E190" s="22">
        <f>E191</f>
        <v>23454.7</v>
      </c>
      <c r="F190" s="22">
        <f aca="true" t="shared" si="73" ref="F190:G192">F191</f>
        <v>20859.3</v>
      </c>
      <c r="G190" s="22">
        <f t="shared" si="73"/>
        <v>16262.2</v>
      </c>
    </row>
    <row r="191" spans="1:7" ht="36.6" customHeight="1">
      <c r="A191" s="34" t="s">
        <v>9</v>
      </c>
      <c r="B191" s="34">
        <v>1410120100</v>
      </c>
      <c r="C191" s="34"/>
      <c r="D191" s="35" t="s">
        <v>225</v>
      </c>
      <c r="E191" s="22">
        <f>E192</f>
        <v>23454.7</v>
      </c>
      <c r="F191" s="22">
        <f t="shared" si="73"/>
        <v>20859.3</v>
      </c>
      <c r="G191" s="22">
        <f t="shared" si="73"/>
        <v>16262.2</v>
      </c>
    </row>
    <row r="192" spans="1:7" ht="31.5">
      <c r="A192" s="34" t="s">
        <v>9</v>
      </c>
      <c r="B192" s="34">
        <v>1410120100</v>
      </c>
      <c r="C192" s="23" t="s">
        <v>91</v>
      </c>
      <c r="D192" s="24" t="s">
        <v>148</v>
      </c>
      <c r="E192" s="22">
        <f>E193</f>
        <v>23454.7</v>
      </c>
      <c r="F192" s="22">
        <f t="shared" si="73"/>
        <v>20859.3</v>
      </c>
      <c r="G192" s="22">
        <f t="shared" si="73"/>
        <v>16262.2</v>
      </c>
    </row>
    <row r="193" spans="1:7" ht="31.9" customHeight="1">
      <c r="A193" s="34" t="s">
        <v>9</v>
      </c>
      <c r="B193" s="34">
        <v>1410120100</v>
      </c>
      <c r="C193" s="34">
        <v>240</v>
      </c>
      <c r="D193" s="24" t="s">
        <v>194</v>
      </c>
      <c r="E193" s="22">
        <f>'№7 '!F152</f>
        <v>23454.7</v>
      </c>
      <c r="F193" s="22">
        <f>'№7 '!G152</f>
        <v>20859.3</v>
      </c>
      <c r="G193" s="22">
        <f>'№7 '!H152</f>
        <v>16262.2</v>
      </c>
    </row>
    <row r="194" spans="1:7" ht="47.25">
      <c r="A194" s="34" t="s">
        <v>9</v>
      </c>
      <c r="B194" s="23">
        <v>1410200000</v>
      </c>
      <c r="C194" s="34"/>
      <c r="D194" s="35" t="s">
        <v>329</v>
      </c>
      <c r="E194" s="22">
        <f>E195</f>
        <v>0</v>
      </c>
      <c r="F194" s="22">
        <f aca="true" t="shared" si="74" ref="F194:G196">F195</f>
        <v>6296.9</v>
      </c>
      <c r="G194" s="22">
        <f t="shared" si="74"/>
        <v>0</v>
      </c>
    </row>
    <row r="195" spans="1:7" ht="12.75">
      <c r="A195" s="34" t="s">
        <v>9</v>
      </c>
      <c r="B195" s="34">
        <v>1410220110</v>
      </c>
      <c r="C195" s="34"/>
      <c r="D195" s="35" t="s">
        <v>226</v>
      </c>
      <c r="E195" s="22">
        <f>E196</f>
        <v>0</v>
      </c>
      <c r="F195" s="22">
        <f t="shared" si="74"/>
        <v>6296.9</v>
      </c>
      <c r="G195" s="22">
        <f t="shared" si="74"/>
        <v>0</v>
      </c>
    </row>
    <row r="196" spans="1:7" ht="31.5">
      <c r="A196" s="34" t="s">
        <v>9</v>
      </c>
      <c r="B196" s="34">
        <v>1410220110</v>
      </c>
      <c r="C196" s="23" t="s">
        <v>91</v>
      </c>
      <c r="D196" s="24" t="s">
        <v>148</v>
      </c>
      <c r="E196" s="22">
        <f>E197</f>
        <v>0</v>
      </c>
      <c r="F196" s="22">
        <f t="shared" si="74"/>
        <v>6296.9</v>
      </c>
      <c r="G196" s="22">
        <f t="shared" si="74"/>
        <v>0</v>
      </c>
    </row>
    <row r="197" spans="1:7" ht="33" customHeight="1">
      <c r="A197" s="34" t="s">
        <v>9</v>
      </c>
      <c r="B197" s="34">
        <v>1410220110</v>
      </c>
      <c r="C197" s="34">
        <v>240</v>
      </c>
      <c r="D197" s="24" t="s">
        <v>194</v>
      </c>
      <c r="E197" s="22">
        <f>'№7 '!F156</f>
        <v>0</v>
      </c>
      <c r="F197" s="22">
        <f>'№7 '!G156</f>
        <v>6296.9</v>
      </c>
      <c r="G197" s="22">
        <f>'№7 '!H156</f>
        <v>0</v>
      </c>
    </row>
    <row r="198" spans="1:7" ht="31.5">
      <c r="A198" s="34" t="s">
        <v>9</v>
      </c>
      <c r="B198" s="23">
        <v>1420000000</v>
      </c>
      <c r="C198" s="34"/>
      <c r="D198" s="35" t="s">
        <v>227</v>
      </c>
      <c r="E198" s="22">
        <f>E199</f>
        <v>3500</v>
      </c>
      <c r="F198" s="22">
        <f aca="true" t="shared" si="75" ref="F198:G201">F199</f>
        <v>0</v>
      </c>
      <c r="G198" s="22">
        <f t="shared" si="75"/>
        <v>0</v>
      </c>
    </row>
    <row r="199" spans="1:7" ht="31.5">
      <c r="A199" s="34" t="s">
        <v>9</v>
      </c>
      <c r="B199" s="23">
        <v>1420100000</v>
      </c>
      <c r="C199" s="34"/>
      <c r="D199" s="35" t="s">
        <v>330</v>
      </c>
      <c r="E199" s="22">
        <f>E200</f>
        <v>3500</v>
      </c>
      <c r="F199" s="22">
        <f t="shared" si="75"/>
        <v>0</v>
      </c>
      <c r="G199" s="22">
        <f t="shared" si="75"/>
        <v>0</v>
      </c>
    </row>
    <row r="200" spans="1:7" ht="12.75">
      <c r="A200" s="34" t="s">
        <v>9</v>
      </c>
      <c r="B200" s="34">
        <v>1420120120</v>
      </c>
      <c r="C200" s="34"/>
      <c r="D200" s="35" t="s">
        <v>228</v>
      </c>
      <c r="E200" s="22">
        <f>E201</f>
        <v>3500</v>
      </c>
      <c r="F200" s="22">
        <f t="shared" si="75"/>
        <v>0</v>
      </c>
      <c r="G200" s="22">
        <f t="shared" si="75"/>
        <v>0</v>
      </c>
    </row>
    <row r="201" spans="1:7" ht="31.5">
      <c r="A201" s="34" t="s">
        <v>9</v>
      </c>
      <c r="B201" s="34">
        <v>1420120120</v>
      </c>
      <c r="C201" s="23" t="s">
        <v>91</v>
      </c>
      <c r="D201" s="24" t="s">
        <v>148</v>
      </c>
      <c r="E201" s="22">
        <f>E202</f>
        <v>3500</v>
      </c>
      <c r="F201" s="22">
        <f t="shared" si="75"/>
        <v>0</v>
      </c>
      <c r="G201" s="22">
        <f t="shared" si="75"/>
        <v>0</v>
      </c>
    </row>
    <row r="202" spans="1:7" ht="31.9" customHeight="1">
      <c r="A202" s="34" t="s">
        <v>9</v>
      </c>
      <c r="B202" s="34">
        <v>1420120120</v>
      </c>
      <c r="C202" s="34">
        <v>240</v>
      </c>
      <c r="D202" s="24" t="s">
        <v>194</v>
      </c>
      <c r="E202" s="22">
        <f>'№7 '!F161</f>
        <v>3500</v>
      </c>
      <c r="F202" s="22">
        <f>'№7 '!G161</f>
        <v>0</v>
      </c>
      <c r="G202" s="22">
        <f>'№7 '!H161</f>
        <v>0</v>
      </c>
    </row>
    <row r="203" spans="1:7" ht="12.75">
      <c r="A203" s="34" t="s">
        <v>70</v>
      </c>
      <c r="B203" s="34" t="s">
        <v>88</v>
      </c>
      <c r="C203" s="34" t="s">
        <v>88</v>
      </c>
      <c r="D203" s="35" t="s">
        <v>47</v>
      </c>
      <c r="E203" s="22">
        <f aca="true" t="shared" si="76" ref="E203:G208">E204</f>
        <v>3825.1</v>
      </c>
      <c r="F203" s="22">
        <f t="shared" si="76"/>
        <v>3780.9</v>
      </c>
      <c r="G203" s="22">
        <f t="shared" si="76"/>
        <v>3780.9</v>
      </c>
    </row>
    <row r="204" spans="1:7" ht="47.25">
      <c r="A204" s="34" t="s">
        <v>70</v>
      </c>
      <c r="B204" s="23">
        <v>1600000000</v>
      </c>
      <c r="C204" s="35"/>
      <c r="D204" s="24" t="s">
        <v>209</v>
      </c>
      <c r="E204" s="22">
        <f>E205+E218+E223</f>
        <v>3825.1</v>
      </c>
      <c r="F204" s="22">
        <f aca="true" t="shared" si="77" ref="F204:G204">F205+F218+F223</f>
        <v>3780.9</v>
      </c>
      <c r="G204" s="22">
        <f t="shared" si="77"/>
        <v>3780.9</v>
      </c>
    </row>
    <row r="205" spans="1:7" ht="31.5">
      <c r="A205" s="34" t="s">
        <v>70</v>
      </c>
      <c r="B205" s="23">
        <v>1610000000</v>
      </c>
      <c r="C205" s="34"/>
      <c r="D205" s="35" t="s">
        <v>368</v>
      </c>
      <c r="E205" s="22">
        <f>E206+E210+E214</f>
        <v>3120.6</v>
      </c>
      <c r="F205" s="22">
        <f aca="true" t="shared" si="78" ref="F205:G205">F206+F210+F214</f>
        <v>3280.9</v>
      </c>
      <c r="G205" s="22">
        <f t="shared" si="78"/>
        <v>3280.9</v>
      </c>
    </row>
    <row r="206" spans="1:7" ht="47.25">
      <c r="A206" s="34" t="s">
        <v>70</v>
      </c>
      <c r="B206" s="23">
        <v>1610100000</v>
      </c>
      <c r="C206" s="34"/>
      <c r="D206" s="35" t="s">
        <v>331</v>
      </c>
      <c r="E206" s="22">
        <f t="shared" si="76"/>
        <v>2204.7</v>
      </c>
      <c r="F206" s="22">
        <f t="shared" si="76"/>
        <v>2874.5</v>
      </c>
      <c r="G206" s="22">
        <f t="shared" si="76"/>
        <v>2874.5</v>
      </c>
    </row>
    <row r="207" spans="1:7" ht="31.5">
      <c r="A207" s="34" t="s">
        <v>70</v>
      </c>
      <c r="B207" s="23">
        <v>1610120010</v>
      </c>
      <c r="C207" s="34"/>
      <c r="D207" s="35" t="s">
        <v>221</v>
      </c>
      <c r="E207" s="22">
        <f t="shared" si="76"/>
        <v>2204.7</v>
      </c>
      <c r="F207" s="22">
        <f t="shared" si="76"/>
        <v>2874.5</v>
      </c>
      <c r="G207" s="22">
        <f t="shared" si="76"/>
        <v>2874.5</v>
      </c>
    </row>
    <row r="208" spans="1:7" ht="31.5">
      <c r="A208" s="34" t="s">
        <v>70</v>
      </c>
      <c r="B208" s="23">
        <v>1610120010</v>
      </c>
      <c r="C208" s="23" t="s">
        <v>150</v>
      </c>
      <c r="D208" s="24" t="s">
        <v>151</v>
      </c>
      <c r="E208" s="22">
        <f t="shared" si="76"/>
        <v>2204.7</v>
      </c>
      <c r="F208" s="22">
        <f t="shared" si="76"/>
        <v>2874.5</v>
      </c>
      <c r="G208" s="22">
        <f t="shared" si="76"/>
        <v>2874.5</v>
      </c>
    </row>
    <row r="209" spans="1:7" ht="12.75">
      <c r="A209" s="34" t="s">
        <v>70</v>
      </c>
      <c r="B209" s="23">
        <v>1610120010</v>
      </c>
      <c r="C209" s="34">
        <v>610</v>
      </c>
      <c r="D209" s="24" t="s">
        <v>199</v>
      </c>
      <c r="E209" s="22">
        <f>'№7 '!F168</f>
        <v>2204.7</v>
      </c>
      <c r="F209" s="22">
        <f>'№7 '!G168</f>
        <v>2874.5</v>
      </c>
      <c r="G209" s="22">
        <f>'№7 '!H168</f>
        <v>2874.5</v>
      </c>
    </row>
    <row r="210" spans="1:7" ht="78.75">
      <c r="A210" s="34" t="s">
        <v>70</v>
      </c>
      <c r="B210" s="23">
        <v>1610200000</v>
      </c>
      <c r="C210" s="34"/>
      <c r="D210" s="24" t="s">
        <v>380</v>
      </c>
      <c r="E210" s="22">
        <f>E211</f>
        <v>518</v>
      </c>
      <c r="F210" s="22">
        <f aca="true" t="shared" si="79" ref="F210:G216">F211</f>
        <v>0</v>
      </c>
      <c r="G210" s="22">
        <f t="shared" si="79"/>
        <v>0</v>
      </c>
    </row>
    <row r="211" spans="1:7" ht="31.5">
      <c r="A211" s="34" t="s">
        <v>70</v>
      </c>
      <c r="B211" s="23">
        <v>1610220030</v>
      </c>
      <c r="C211" s="34"/>
      <c r="D211" s="24" t="s">
        <v>375</v>
      </c>
      <c r="E211" s="22">
        <f>E212</f>
        <v>518</v>
      </c>
      <c r="F211" s="22">
        <f t="shared" si="79"/>
        <v>0</v>
      </c>
      <c r="G211" s="22">
        <f t="shared" si="79"/>
        <v>0</v>
      </c>
    </row>
    <row r="212" spans="1:7" ht="31.5">
      <c r="A212" s="34" t="s">
        <v>70</v>
      </c>
      <c r="B212" s="23">
        <v>1610220030</v>
      </c>
      <c r="C212" s="23" t="s">
        <v>150</v>
      </c>
      <c r="D212" s="24" t="s">
        <v>151</v>
      </c>
      <c r="E212" s="22">
        <f>E213</f>
        <v>518</v>
      </c>
      <c r="F212" s="22">
        <f t="shared" si="79"/>
        <v>0</v>
      </c>
      <c r="G212" s="22">
        <f t="shared" si="79"/>
        <v>0</v>
      </c>
    </row>
    <row r="213" spans="1:7" ht="12.75">
      <c r="A213" s="34" t="s">
        <v>70</v>
      </c>
      <c r="B213" s="23">
        <v>1610220030</v>
      </c>
      <c r="C213" s="34">
        <v>610</v>
      </c>
      <c r="D213" s="24" t="s">
        <v>199</v>
      </c>
      <c r="E213" s="22">
        <f>'№7 '!F172</f>
        <v>518</v>
      </c>
      <c r="F213" s="22">
        <f>'№7 '!G172</f>
        <v>0</v>
      </c>
      <c r="G213" s="22">
        <f>'№7 '!H172</f>
        <v>0</v>
      </c>
    </row>
    <row r="214" spans="1:7" ht="31.5">
      <c r="A214" s="34" t="s">
        <v>70</v>
      </c>
      <c r="B214" s="23">
        <v>1610300000</v>
      </c>
      <c r="C214" s="34"/>
      <c r="D214" s="24" t="s">
        <v>381</v>
      </c>
      <c r="E214" s="22">
        <f>E215</f>
        <v>397.9</v>
      </c>
      <c r="F214" s="22">
        <f t="shared" si="79"/>
        <v>406.4</v>
      </c>
      <c r="G214" s="22">
        <f t="shared" si="79"/>
        <v>406.4</v>
      </c>
    </row>
    <row r="215" spans="1:7" ht="12.75">
      <c r="A215" s="34" t="s">
        <v>70</v>
      </c>
      <c r="B215" s="23">
        <v>1610320200</v>
      </c>
      <c r="C215" s="34"/>
      <c r="D215" s="24" t="s">
        <v>259</v>
      </c>
      <c r="E215" s="22">
        <f>E216</f>
        <v>397.9</v>
      </c>
      <c r="F215" s="22">
        <f t="shared" si="79"/>
        <v>406.4</v>
      </c>
      <c r="G215" s="22">
        <f t="shared" si="79"/>
        <v>406.4</v>
      </c>
    </row>
    <row r="216" spans="1:7" ht="31.5">
      <c r="A216" s="34" t="s">
        <v>70</v>
      </c>
      <c r="B216" s="23">
        <v>1610320200</v>
      </c>
      <c r="C216" s="23" t="s">
        <v>150</v>
      </c>
      <c r="D216" s="24" t="s">
        <v>151</v>
      </c>
      <c r="E216" s="22">
        <f>E217</f>
        <v>397.9</v>
      </c>
      <c r="F216" s="22">
        <f t="shared" si="79"/>
        <v>406.4</v>
      </c>
      <c r="G216" s="22">
        <f t="shared" si="79"/>
        <v>406.4</v>
      </c>
    </row>
    <row r="217" spans="1:7" ht="12.75">
      <c r="A217" s="34" t="s">
        <v>70</v>
      </c>
      <c r="B217" s="23">
        <v>1610320200</v>
      </c>
      <c r="C217" s="34">
        <v>610</v>
      </c>
      <c r="D217" s="24" t="s">
        <v>199</v>
      </c>
      <c r="E217" s="22">
        <f>'№7 '!F176</f>
        <v>397.9</v>
      </c>
      <c r="F217" s="22">
        <f>'№7 '!G176</f>
        <v>406.4</v>
      </c>
      <c r="G217" s="22">
        <f>'№7 '!H176</f>
        <v>406.4</v>
      </c>
    </row>
    <row r="218" spans="1:7" ht="31.5">
      <c r="A218" s="23" t="s">
        <v>70</v>
      </c>
      <c r="B218" s="23">
        <v>1620000000</v>
      </c>
      <c r="C218" s="23"/>
      <c r="D218" s="24" t="s">
        <v>202</v>
      </c>
      <c r="E218" s="22">
        <f aca="true" t="shared" si="80" ref="E218:G221">E219</f>
        <v>500</v>
      </c>
      <c r="F218" s="22">
        <f t="shared" si="80"/>
        <v>500</v>
      </c>
      <c r="G218" s="22">
        <f t="shared" si="80"/>
        <v>500</v>
      </c>
    </row>
    <row r="219" spans="1:7" ht="12.75">
      <c r="A219" s="23" t="s">
        <v>70</v>
      </c>
      <c r="B219" s="23">
        <v>1620100000</v>
      </c>
      <c r="C219" s="23"/>
      <c r="D219" s="24" t="s">
        <v>203</v>
      </c>
      <c r="E219" s="22">
        <f t="shared" si="80"/>
        <v>500</v>
      </c>
      <c r="F219" s="22">
        <f t="shared" si="80"/>
        <v>500</v>
      </c>
      <c r="G219" s="22">
        <f t="shared" si="80"/>
        <v>500</v>
      </c>
    </row>
    <row r="220" spans="1:7" ht="31.5">
      <c r="A220" s="23" t="s">
        <v>70</v>
      </c>
      <c r="B220" s="23">
        <v>1620120240</v>
      </c>
      <c r="C220" s="23"/>
      <c r="D220" s="24" t="s">
        <v>206</v>
      </c>
      <c r="E220" s="22">
        <f t="shared" si="80"/>
        <v>500</v>
      </c>
      <c r="F220" s="22">
        <f t="shared" si="80"/>
        <v>500</v>
      </c>
      <c r="G220" s="22">
        <f t="shared" si="80"/>
        <v>500</v>
      </c>
    </row>
    <row r="221" spans="1:7" ht="31.5">
      <c r="A221" s="23" t="s">
        <v>70</v>
      </c>
      <c r="B221" s="23">
        <v>1620120240</v>
      </c>
      <c r="C221" s="23" t="s">
        <v>91</v>
      </c>
      <c r="D221" s="24" t="s">
        <v>148</v>
      </c>
      <c r="E221" s="22">
        <f t="shared" si="80"/>
        <v>500</v>
      </c>
      <c r="F221" s="22">
        <f t="shared" si="80"/>
        <v>500</v>
      </c>
      <c r="G221" s="22">
        <f t="shared" si="80"/>
        <v>500</v>
      </c>
    </row>
    <row r="222" spans="1:7" ht="30" customHeight="1">
      <c r="A222" s="23" t="s">
        <v>70</v>
      </c>
      <c r="B222" s="23">
        <v>1620120240</v>
      </c>
      <c r="C222" s="34">
        <v>240</v>
      </c>
      <c r="D222" s="24" t="s">
        <v>194</v>
      </c>
      <c r="E222" s="22">
        <f>'№7 '!F439</f>
        <v>500</v>
      </c>
      <c r="F222" s="22">
        <f>'№7 '!G439</f>
        <v>500</v>
      </c>
      <c r="G222" s="22">
        <f>'№7 '!H439</f>
        <v>500</v>
      </c>
    </row>
    <row r="223" spans="1:7" ht="47.25">
      <c r="A223" s="34" t="s">
        <v>70</v>
      </c>
      <c r="B223" s="23">
        <v>1630000000</v>
      </c>
      <c r="C223" s="34"/>
      <c r="D223" s="24" t="s">
        <v>369</v>
      </c>
      <c r="E223" s="22">
        <f>E224+E231</f>
        <v>204.50000000000003</v>
      </c>
      <c r="F223" s="22">
        <f aca="true" t="shared" si="81" ref="F223:G223">F224+F231</f>
        <v>0</v>
      </c>
      <c r="G223" s="22">
        <f t="shared" si="81"/>
        <v>0</v>
      </c>
    </row>
    <row r="224" spans="1:7" ht="47.25">
      <c r="A224" s="34" t="s">
        <v>70</v>
      </c>
      <c r="B224" s="34">
        <v>1630100000</v>
      </c>
      <c r="C224" s="34"/>
      <c r="D224" s="35" t="s">
        <v>370</v>
      </c>
      <c r="E224" s="22">
        <f>E225+E228</f>
        <v>189.10000000000002</v>
      </c>
      <c r="F224" s="22">
        <f aca="true" t="shared" si="82" ref="F224:G224">F225+F228</f>
        <v>0</v>
      </c>
      <c r="G224" s="22">
        <f t="shared" si="82"/>
        <v>0</v>
      </c>
    </row>
    <row r="225" spans="1:7" ht="47.25">
      <c r="A225" s="34" t="s">
        <v>70</v>
      </c>
      <c r="B225" s="34">
        <v>1630120180</v>
      </c>
      <c r="C225" s="34"/>
      <c r="D225" s="35" t="s">
        <v>371</v>
      </c>
      <c r="E225" s="22">
        <f>E226</f>
        <v>26.3</v>
      </c>
      <c r="F225" s="22">
        <f aca="true" t="shared" si="83" ref="F225:G226">F226</f>
        <v>0</v>
      </c>
      <c r="G225" s="22">
        <f t="shared" si="83"/>
        <v>0</v>
      </c>
    </row>
    <row r="226" spans="1:7" ht="31.5">
      <c r="A226" s="34" t="s">
        <v>70</v>
      </c>
      <c r="B226" s="34">
        <v>1630120180</v>
      </c>
      <c r="C226" s="23" t="s">
        <v>150</v>
      </c>
      <c r="D226" s="24" t="s">
        <v>151</v>
      </c>
      <c r="E226" s="22">
        <f>E227</f>
        <v>26.3</v>
      </c>
      <c r="F226" s="22">
        <f t="shared" si="83"/>
        <v>0</v>
      </c>
      <c r="G226" s="22">
        <f t="shared" si="83"/>
        <v>0</v>
      </c>
    </row>
    <row r="227" spans="1:7" ht="12.75">
      <c r="A227" s="34" t="s">
        <v>70</v>
      </c>
      <c r="B227" s="34">
        <v>1630120180</v>
      </c>
      <c r="C227" s="34">
        <v>610</v>
      </c>
      <c r="D227" s="24" t="s">
        <v>199</v>
      </c>
      <c r="E227" s="22">
        <f>'№7 '!F181</f>
        <v>26.3</v>
      </c>
      <c r="F227" s="22">
        <f>'№7 '!G181</f>
        <v>0</v>
      </c>
      <c r="G227" s="22">
        <f>'№7 '!H181</f>
        <v>0</v>
      </c>
    </row>
    <row r="228" spans="1:7" ht="47.25">
      <c r="A228" s="34" t="s">
        <v>70</v>
      </c>
      <c r="B228" s="34">
        <v>1630120520</v>
      </c>
      <c r="C228" s="34"/>
      <c r="D228" s="35" t="s">
        <v>383</v>
      </c>
      <c r="E228" s="22">
        <f>E229</f>
        <v>162.8</v>
      </c>
      <c r="F228" s="22">
        <f aca="true" t="shared" si="84" ref="F228:G229">F229</f>
        <v>0</v>
      </c>
      <c r="G228" s="22">
        <f t="shared" si="84"/>
        <v>0</v>
      </c>
    </row>
    <row r="229" spans="1:7" ht="31.5">
      <c r="A229" s="34" t="s">
        <v>70</v>
      </c>
      <c r="B229" s="34">
        <v>1630120520</v>
      </c>
      <c r="C229" s="23" t="s">
        <v>150</v>
      </c>
      <c r="D229" s="24" t="s">
        <v>151</v>
      </c>
      <c r="E229" s="22">
        <f>E230</f>
        <v>162.8</v>
      </c>
      <c r="F229" s="22">
        <f t="shared" si="84"/>
        <v>0</v>
      </c>
      <c r="G229" s="22">
        <f t="shared" si="84"/>
        <v>0</v>
      </c>
    </row>
    <row r="230" spans="1:7" ht="12.75">
      <c r="A230" s="34" t="s">
        <v>70</v>
      </c>
      <c r="B230" s="34">
        <v>1630120520</v>
      </c>
      <c r="C230" s="34">
        <v>610</v>
      </c>
      <c r="D230" s="24" t="s">
        <v>199</v>
      </c>
      <c r="E230" s="22">
        <f>'№7 '!F184</f>
        <v>162.8</v>
      </c>
      <c r="F230" s="22">
        <f>'№7 '!G184</f>
        <v>0</v>
      </c>
      <c r="G230" s="22">
        <f>'№7 '!H184</f>
        <v>0</v>
      </c>
    </row>
    <row r="231" spans="1:7" ht="47.25">
      <c r="A231" s="34" t="s">
        <v>70</v>
      </c>
      <c r="B231" s="34">
        <v>1630200000</v>
      </c>
      <c r="C231" s="34"/>
      <c r="D231" s="35" t="s">
        <v>372</v>
      </c>
      <c r="E231" s="22">
        <f>E232</f>
        <v>15.4</v>
      </c>
      <c r="F231" s="22">
        <f aca="true" t="shared" si="85" ref="F231:G233">F232</f>
        <v>0</v>
      </c>
      <c r="G231" s="22">
        <f t="shared" si="85"/>
        <v>0</v>
      </c>
    </row>
    <row r="232" spans="1:7" ht="31.5">
      <c r="A232" s="34" t="s">
        <v>70</v>
      </c>
      <c r="B232" s="34">
        <v>1630220530</v>
      </c>
      <c r="C232" s="34"/>
      <c r="D232" s="35" t="s">
        <v>373</v>
      </c>
      <c r="E232" s="22">
        <f>E233</f>
        <v>15.4</v>
      </c>
      <c r="F232" s="22">
        <f t="shared" si="85"/>
        <v>0</v>
      </c>
      <c r="G232" s="22">
        <f t="shared" si="85"/>
        <v>0</v>
      </c>
    </row>
    <row r="233" spans="1:7" ht="31.5">
      <c r="A233" s="34" t="s">
        <v>70</v>
      </c>
      <c r="B233" s="34">
        <v>1630220530</v>
      </c>
      <c r="C233" s="23" t="s">
        <v>150</v>
      </c>
      <c r="D233" s="24" t="s">
        <v>151</v>
      </c>
      <c r="E233" s="22">
        <f>E234</f>
        <v>15.4</v>
      </c>
      <c r="F233" s="22">
        <f t="shared" si="85"/>
        <v>0</v>
      </c>
      <c r="G233" s="22">
        <f t="shared" si="85"/>
        <v>0</v>
      </c>
    </row>
    <row r="234" spans="1:7" ht="12.75">
      <c r="A234" s="34" t="s">
        <v>70</v>
      </c>
      <c r="B234" s="34">
        <v>1630220530</v>
      </c>
      <c r="C234" s="34">
        <v>610</v>
      </c>
      <c r="D234" s="24" t="s">
        <v>199</v>
      </c>
      <c r="E234" s="22">
        <f>'№7 '!F188</f>
        <v>15.4</v>
      </c>
      <c r="F234" s="22">
        <f>'№7 '!G188</f>
        <v>0</v>
      </c>
      <c r="G234" s="22">
        <f>'№7 '!H188</f>
        <v>0</v>
      </c>
    </row>
    <row r="235" spans="1:7" ht="12.75">
      <c r="A235" s="6" t="s">
        <v>79</v>
      </c>
      <c r="B235" s="6" t="s">
        <v>88</v>
      </c>
      <c r="C235" s="6" t="s">
        <v>88</v>
      </c>
      <c r="D235" s="29" t="s">
        <v>48</v>
      </c>
      <c r="E235" s="8">
        <f>E236+E243</f>
        <v>16768.7</v>
      </c>
      <c r="F235" s="8">
        <f aca="true" t="shared" si="86" ref="F235:G235">F236+F243</f>
        <v>16087</v>
      </c>
      <c r="G235" s="8">
        <f t="shared" si="86"/>
        <v>16087</v>
      </c>
    </row>
    <row r="236" spans="1:7" ht="12.75">
      <c r="A236" s="23" t="s">
        <v>7</v>
      </c>
      <c r="B236" s="23" t="s">
        <v>88</v>
      </c>
      <c r="C236" s="23" t="s">
        <v>88</v>
      </c>
      <c r="D236" s="24" t="s">
        <v>8</v>
      </c>
      <c r="E236" s="22">
        <f aca="true" t="shared" si="87" ref="E236:G241">E237</f>
        <v>1433.7</v>
      </c>
      <c r="F236" s="22">
        <f t="shared" si="87"/>
        <v>1433.7</v>
      </c>
      <c r="G236" s="22">
        <f t="shared" si="87"/>
        <v>1433.7</v>
      </c>
    </row>
    <row r="237" spans="1:7" ht="47.25">
      <c r="A237" s="23" t="s">
        <v>7</v>
      </c>
      <c r="B237" s="23">
        <v>1600000000</v>
      </c>
      <c r="C237" s="23"/>
      <c r="D237" s="24" t="s">
        <v>209</v>
      </c>
      <c r="E237" s="22">
        <f t="shared" si="87"/>
        <v>1433.7</v>
      </c>
      <c r="F237" s="22">
        <f t="shared" si="87"/>
        <v>1433.7</v>
      </c>
      <c r="G237" s="22">
        <f t="shared" si="87"/>
        <v>1433.7</v>
      </c>
    </row>
    <row r="238" spans="1:7" ht="31.5">
      <c r="A238" s="23" t="s">
        <v>7</v>
      </c>
      <c r="B238" s="23">
        <v>1620000000</v>
      </c>
      <c r="C238" s="23"/>
      <c r="D238" s="24" t="s">
        <v>202</v>
      </c>
      <c r="E238" s="22">
        <f t="shared" si="87"/>
        <v>1433.7</v>
      </c>
      <c r="F238" s="22">
        <f t="shared" si="87"/>
        <v>1433.7</v>
      </c>
      <c r="G238" s="22">
        <f t="shared" si="87"/>
        <v>1433.7</v>
      </c>
    </row>
    <row r="239" spans="1:7" ht="12.75">
      <c r="A239" s="23" t="s">
        <v>7</v>
      </c>
      <c r="B239" s="23">
        <v>1620100000</v>
      </c>
      <c r="C239" s="23"/>
      <c r="D239" s="24" t="s">
        <v>203</v>
      </c>
      <c r="E239" s="22">
        <f t="shared" si="87"/>
        <v>1433.7</v>
      </c>
      <c r="F239" s="22">
        <f t="shared" si="87"/>
        <v>1433.7</v>
      </c>
      <c r="G239" s="22">
        <f t="shared" si="87"/>
        <v>1433.7</v>
      </c>
    </row>
    <row r="240" spans="1:7" ht="47.25">
      <c r="A240" s="23" t="s">
        <v>7</v>
      </c>
      <c r="B240" s="23">
        <v>1620120230</v>
      </c>
      <c r="C240" s="23"/>
      <c r="D240" s="24" t="s">
        <v>208</v>
      </c>
      <c r="E240" s="22">
        <f t="shared" si="87"/>
        <v>1433.7</v>
      </c>
      <c r="F240" s="22">
        <f t="shared" si="87"/>
        <v>1433.7</v>
      </c>
      <c r="G240" s="22">
        <f t="shared" si="87"/>
        <v>1433.7</v>
      </c>
    </row>
    <row r="241" spans="1:7" ht="31.5">
      <c r="A241" s="23" t="s">
        <v>7</v>
      </c>
      <c r="B241" s="23">
        <v>1620120230</v>
      </c>
      <c r="C241" s="23" t="s">
        <v>91</v>
      </c>
      <c r="D241" s="24" t="s">
        <v>148</v>
      </c>
      <c r="E241" s="22">
        <f t="shared" si="87"/>
        <v>1433.7</v>
      </c>
      <c r="F241" s="22">
        <f t="shared" si="87"/>
        <v>1433.7</v>
      </c>
      <c r="G241" s="22">
        <f t="shared" si="87"/>
        <v>1433.7</v>
      </c>
    </row>
    <row r="242" spans="1:7" ht="31.9" customHeight="1">
      <c r="A242" s="23" t="s">
        <v>7</v>
      </c>
      <c r="B242" s="23">
        <v>1620120230</v>
      </c>
      <c r="C242" s="34">
        <v>240</v>
      </c>
      <c r="D242" s="24" t="s">
        <v>194</v>
      </c>
      <c r="E242" s="22">
        <f>'№7 '!F447</f>
        <v>1433.7</v>
      </c>
      <c r="F242" s="22">
        <f>'№7 '!G447</f>
        <v>1433.7</v>
      </c>
      <c r="G242" s="22">
        <f>'№7 '!H447</f>
        <v>1433.7</v>
      </c>
    </row>
    <row r="243" spans="1:7" ht="12.75">
      <c r="A243" s="34" t="s">
        <v>71</v>
      </c>
      <c r="B243" s="34" t="s">
        <v>88</v>
      </c>
      <c r="C243" s="34" t="s">
        <v>88</v>
      </c>
      <c r="D243" s="35" t="s">
        <v>49</v>
      </c>
      <c r="E243" s="22">
        <f>E244</f>
        <v>15335</v>
      </c>
      <c r="F243" s="22">
        <f aca="true" t="shared" si="88" ref="F243:G243">F244</f>
        <v>14653.3</v>
      </c>
      <c r="G243" s="22">
        <f t="shared" si="88"/>
        <v>14653.3</v>
      </c>
    </row>
    <row r="244" spans="1:7" ht="47.25">
      <c r="A244" s="34" t="s">
        <v>71</v>
      </c>
      <c r="B244" s="23">
        <v>1300000000</v>
      </c>
      <c r="C244" s="34"/>
      <c r="D244" s="35" t="s">
        <v>325</v>
      </c>
      <c r="E244" s="22">
        <f>E245+E254+E275</f>
        <v>15335</v>
      </c>
      <c r="F244" s="22">
        <f aca="true" t="shared" si="89" ref="F244:G244">F245+F254+F275</f>
        <v>14653.3</v>
      </c>
      <c r="G244" s="22">
        <f t="shared" si="89"/>
        <v>14653.3</v>
      </c>
    </row>
    <row r="245" spans="1:7" ht="47.25">
      <c r="A245" s="34" t="s">
        <v>71</v>
      </c>
      <c r="B245" s="23">
        <v>1310000000</v>
      </c>
      <c r="C245" s="34"/>
      <c r="D245" s="35" t="s">
        <v>384</v>
      </c>
      <c r="E245" s="31">
        <f>E246+E250</f>
        <v>624</v>
      </c>
      <c r="F245" s="31">
        <f aca="true" t="shared" si="90" ref="F245:G245">F246+F250</f>
        <v>0</v>
      </c>
      <c r="G245" s="31">
        <f t="shared" si="90"/>
        <v>0</v>
      </c>
    </row>
    <row r="246" spans="1:7" ht="31.5">
      <c r="A246" s="34" t="s">
        <v>71</v>
      </c>
      <c r="B246" s="23">
        <v>1310100000</v>
      </c>
      <c r="C246" s="35"/>
      <c r="D246" s="35" t="s">
        <v>229</v>
      </c>
      <c r="E246" s="31">
        <f>E247</f>
        <v>487.8</v>
      </c>
      <c r="F246" s="31">
        <f aca="true" t="shared" si="91" ref="F246:G248">F247</f>
        <v>0</v>
      </c>
      <c r="G246" s="31">
        <f t="shared" si="91"/>
        <v>0</v>
      </c>
    </row>
    <row r="247" spans="1:7" ht="31.5">
      <c r="A247" s="34" t="s">
        <v>71</v>
      </c>
      <c r="B247" s="34" t="s">
        <v>231</v>
      </c>
      <c r="C247" s="34"/>
      <c r="D247" s="35" t="s">
        <v>230</v>
      </c>
      <c r="E247" s="31">
        <f>E248</f>
        <v>487.8</v>
      </c>
      <c r="F247" s="31">
        <f t="shared" si="91"/>
        <v>0</v>
      </c>
      <c r="G247" s="31">
        <f t="shared" si="91"/>
        <v>0</v>
      </c>
    </row>
    <row r="248" spans="1:7" ht="31.5">
      <c r="A248" s="34" t="s">
        <v>71</v>
      </c>
      <c r="B248" s="34" t="s">
        <v>231</v>
      </c>
      <c r="C248" s="23" t="s">
        <v>91</v>
      </c>
      <c r="D248" s="24" t="s">
        <v>148</v>
      </c>
      <c r="E248" s="31">
        <f>E249</f>
        <v>487.8</v>
      </c>
      <c r="F248" s="31">
        <f t="shared" si="91"/>
        <v>0</v>
      </c>
      <c r="G248" s="31">
        <f t="shared" si="91"/>
        <v>0</v>
      </c>
    </row>
    <row r="249" spans="1:7" ht="33" customHeight="1">
      <c r="A249" s="34" t="s">
        <v>71</v>
      </c>
      <c r="B249" s="34" t="s">
        <v>231</v>
      </c>
      <c r="C249" s="34">
        <v>240</v>
      </c>
      <c r="D249" s="24" t="s">
        <v>194</v>
      </c>
      <c r="E249" s="31">
        <f>'№7 '!F196</f>
        <v>487.8</v>
      </c>
      <c r="F249" s="31">
        <f>'№7 '!G196</f>
        <v>0</v>
      </c>
      <c r="G249" s="31">
        <f>'№7 '!H196</f>
        <v>0</v>
      </c>
    </row>
    <row r="250" spans="1:7" ht="45.6" customHeight="1">
      <c r="A250" s="34" t="s">
        <v>71</v>
      </c>
      <c r="B250" s="23">
        <v>1310200000</v>
      </c>
      <c r="C250" s="34"/>
      <c r="D250" s="35" t="s">
        <v>232</v>
      </c>
      <c r="E250" s="31">
        <f>E251</f>
        <v>136.2</v>
      </c>
      <c r="F250" s="31">
        <f aca="true" t="shared" si="92" ref="F250:G252">F251</f>
        <v>0</v>
      </c>
      <c r="G250" s="31">
        <f t="shared" si="92"/>
        <v>0</v>
      </c>
    </row>
    <row r="251" spans="1:7" ht="31.5">
      <c r="A251" s="34" t="s">
        <v>71</v>
      </c>
      <c r="B251" s="34" t="s">
        <v>233</v>
      </c>
      <c r="C251" s="34"/>
      <c r="D251" s="35" t="s">
        <v>230</v>
      </c>
      <c r="E251" s="31">
        <f>E252</f>
        <v>136.2</v>
      </c>
      <c r="F251" s="31">
        <f t="shared" si="92"/>
        <v>0</v>
      </c>
      <c r="G251" s="31">
        <f t="shared" si="92"/>
        <v>0</v>
      </c>
    </row>
    <row r="252" spans="1:7" ht="31.5">
      <c r="A252" s="34" t="s">
        <v>71</v>
      </c>
      <c r="B252" s="34" t="s">
        <v>233</v>
      </c>
      <c r="C252" s="23" t="s">
        <v>91</v>
      </c>
      <c r="D252" s="24" t="s">
        <v>148</v>
      </c>
      <c r="E252" s="31">
        <f>E253</f>
        <v>136.2</v>
      </c>
      <c r="F252" s="31">
        <f t="shared" si="92"/>
        <v>0</v>
      </c>
      <c r="G252" s="31">
        <f t="shared" si="92"/>
        <v>0</v>
      </c>
    </row>
    <row r="253" spans="1:7" ht="31.9" customHeight="1">
      <c r="A253" s="34" t="s">
        <v>71</v>
      </c>
      <c r="B253" s="34" t="s">
        <v>233</v>
      </c>
      <c r="C253" s="34">
        <v>240</v>
      </c>
      <c r="D253" s="24" t="s">
        <v>194</v>
      </c>
      <c r="E253" s="31">
        <f>'№7 '!F200</f>
        <v>136.2</v>
      </c>
      <c r="F253" s="31">
        <f>'№7 '!G200</f>
        <v>0</v>
      </c>
      <c r="G253" s="31">
        <f>'№7 '!H200</f>
        <v>0</v>
      </c>
    </row>
    <row r="254" spans="1:7" ht="22.9" customHeight="1">
      <c r="A254" s="34" t="s">
        <v>71</v>
      </c>
      <c r="B254" s="23">
        <v>1320000000</v>
      </c>
      <c r="C254" s="34"/>
      <c r="D254" s="35" t="s">
        <v>332</v>
      </c>
      <c r="E254" s="31">
        <f>E255+E259</f>
        <v>14445.2</v>
      </c>
      <c r="F254" s="31">
        <f aca="true" t="shared" si="93" ref="F254:G254">F255+F259</f>
        <v>14349.3</v>
      </c>
      <c r="G254" s="31">
        <f t="shared" si="93"/>
        <v>14349.3</v>
      </c>
    </row>
    <row r="255" spans="1:7" ht="31.5">
      <c r="A255" s="34" t="s">
        <v>71</v>
      </c>
      <c r="B255" s="23">
        <v>1320100000</v>
      </c>
      <c r="C255" s="34"/>
      <c r="D255" s="24" t="s">
        <v>333</v>
      </c>
      <c r="E255" s="31">
        <f>E256</f>
        <v>974.2</v>
      </c>
      <c r="F255" s="31">
        <f aca="true" t="shared" si="94" ref="F255:G257">F256</f>
        <v>0</v>
      </c>
      <c r="G255" s="31">
        <f t="shared" si="94"/>
        <v>0</v>
      </c>
    </row>
    <row r="256" spans="1:7" ht="31.5">
      <c r="A256" s="34" t="s">
        <v>71</v>
      </c>
      <c r="B256" s="34" t="s">
        <v>234</v>
      </c>
      <c r="C256" s="34"/>
      <c r="D256" s="24" t="s">
        <v>230</v>
      </c>
      <c r="E256" s="31">
        <f>E257</f>
        <v>974.2</v>
      </c>
      <c r="F256" s="31">
        <f t="shared" si="94"/>
        <v>0</v>
      </c>
      <c r="G256" s="31">
        <f t="shared" si="94"/>
        <v>0</v>
      </c>
    </row>
    <row r="257" spans="1:7" ht="31.5">
      <c r="A257" s="34" t="s">
        <v>71</v>
      </c>
      <c r="B257" s="34" t="s">
        <v>234</v>
      </c>
      <c r="C257" s="23" t="s">
        <v>91</v>
      </c>
      <c r="D257" s="24" t="s">
        <v>148</v>
      </c>
      <c r="E257" s="22">
        <f>E258</f>
        <v>974.2</v>
      </c>
      <c r="F257" s="22">
        <f t="shared" si="94"/>
        <v>0</v>
      </c>
      <c r="G257" s="22">
        <f t="shared" si="94"/>
        <v>0</v>
      </c>
    </row>
    <row r="258" spans="1:7" ht="33.6" customHeight="1">
      <c r="A258" s="34" t="s">
        <v>71</v>
      </c>
      <c r="B258" s="34" t="s">
        <v>234</v>
      </c>
      <c r="C258" s="34">
        <v>240</v>
      </c>
      <c r="D258" s="24" t="s">
        <v>194</v>
      </c>
      <c r="E258" s="22">
        <f>'№7 '!F205</f>
        <v>974.2</v>
      </c>
      <c r="F258" s="22">
        <f>'№7 '!G205</f>
        <v>0</v>
      </c>
      <c r="G258" s="22">
        <f>'№7 '!H205</f>
        <v>0</v>
      </c>
    </row>
    <row r="259" spans="1:7" ht="12.75">
      <c r="A259" s="34" t="s">
        <v>71</v>
      </c>
      <c r="B259" s="23">
        <v>1320200000</v>
      </c>
      <c r="C259" s="34"/>
      <c r="D259" s="24" t="s">
        <v>235</v>
      </c>
      <c r="E259" s="22">
        <f>E260+E263+E266+E269+E272</f>
        <v>13471</v>
      </c>
      <c r="F259" s="22">
        <f aca="true" t="shared" si="95" ref="F259:G259">F260+F263+F266+F269+F272</f>
        <v>14349.3</v>
      </c>
      <c r="G259" s="22">
        <f t="shared" si="95"/>
        <v>14349.3</v>
      </c>
    </row>
    <row r="260" spans="1:7" ht="12.75">
      <c r="A260" s="34" t="s">
        <v>71</v>
      </c>
      <c r="B260" s="34">
        <v>1320220050</v>
      </c>
      <c r="C260" s="34"/>
      <c r="D260" s="24" t="s">
        <v>236</v>
      </c>
      <c r="E260" s="22">
        <f>E261</f>
        <v>11166</v>
      </c>
      <c r="F260" s="22">
        <f aca="true" t="shared" si="96" ref="F260:G261">F261</f>
        <v>11250</v>
      </c>
      <c r="G260" s="22">
        <f t="shared" si="96"/>
        <v>11250</v>
      </c>
    </row>
    <row r="261" spans="1:7" ht="31.5">
      <c r="A261" s="34" t="s">
        <v>71</v>
      </c>
      <c r="B261" s="34">
        <v>1320220050</v>
      </c>
      <c r="C261" s="23" t="s">
        <v>91</v>
      </c>
      <c r="D261" s="24" t="s">
        <v>148</v>
      </c>
      <c r="E261" s="22">
        <f>E262</f>
        <v>11166</v>
      </c>
      <c r="F261" s="22">
        <f t="shared" si="96"/>
        <v>11250</v>
      </c>
      <c r="G261" s="22">
        <f t="shared" si="96"/>
        <v>11250</v>
      </c>
    </row>
    <row r="262" spans="1:7" ht="31.9" customHeight="1">
      <c r="A262" s="34" t="s">
        <v>71</v>
      </c>
      <c r="B262" s="34">
        <v>1320220050</v>
      </c>
      <c r="C262" s="34">
        <v>240</v>
      </c>
      <c r="D262" s="24" t="s">
        <v>194</v>
      </c>
      <c r="E262" s="22">
        <f>'№7 '!F209</f>
        <v>11166</v>
      </c>
      <c r="F262" s="22">
        <f>'№7 '!G209</f>
        <v>11250</v>
      </c>
      <c r="G262" s="22">
        <f>'№7 '!H209</f>
        <v>11250</v>
      </c>
    </row>
    <row r="263" spans="1:7" ht="12.75">
      <c r="A263" s="34" t="s">
        <v>71</v>
      </c>
      <c r="B263" s="34">
        <v>1320220060</v>
      </c>
      <c r="C263" s="34"/>
      <c r="D263" s="24" t="s">
        <v>237</v>
      </c>
      <c r="E263" s="22">
        <f>E264</f>
        <v>276</v>
      </c>
      <c r="F263" s="22">
        <f aca="true" t="shared" si="97" ref="F263:G264">F264</f>
        <v>900</v>
      </c>
      <c r="G263" s="22">
        <f t="shared" si="97"/>
        <v>900</v>
      </c>
    </row>
    <row r="264" spans="1:7" ht="31.5">
      <c r="A264" s="34" t="s">
        <v>71</v>
      </c>
      <c r="B264" s="34">
        <v>1320220060</v>
      </c>
      <c r="C264" s="23" t="s">
        <v>91</v>
      </c>
      <c r="D264" s="24" t="s">
        <v>148</v>
      </c>
      <c r="E264" s="22">
        <f>E265</f>
        <v>276</v>
      </c>
      <c r="F264" s="22">
        <f t="shared" si="97"/>
        <v>900</v>
      </c>
      <c r="G264" s="22">
        <f t="shared" si="97"/>
        <v>900</v>
      </c>
    </row>
    <row r="265" spans="1:7" ht="34.9" customHeight="1">
      <c r="A265" s="34" t="s">
        <v>71</v>
      </c>
      <c r="B265" s="34">
        <v>1320220060</v>
      </c>
      <c r="C265" s="34">
        <v>240</v>
      </c>
      <c r="D265" s="24" t="s">
        <v>194</v>
      </c>
      <c r="E265" s="22">
        <f>'№7 '!F212</f>
        <v>276</v>
      </c>
      <c r="F265" s="22">
        <f>'№7 '!G212</f>
        <v>900</v>
      </c>
      <c r="G265" s="22">
        <f>'№7 '!H212</f>
        <v>900</v>
      </c>
    </row>
    <row r="266" spans="1:7" ht="12.75">
      <c r="A266" s="34" t="s">
        <v>71</v>
      </c>
      <c r="B266" s="34">
        <v>1320220070</v>
      </c>
      <c r="C266" s="34"/>
      <c r="D266" s="24" t="s">
        <v>238</v>
      </c>
      <c r="E266" s="22">
        <f>E267</f>
        <v>1625.1</v>
      </c>
      <c r="F266" s="22">
        <f aca="true" t="shared" si="98" ref="F266:G267">F267</f>
        <v>1795.4</v>
      </c>
      <c r="G266" s="22">
        <f t="shared" si="98"/>
        <v>1795.4</v>
      </c>
    </row>
    <row r="267" spans="1:7" ht="31.5">
      <c r="A267" s="34" t="s">
        <v>71</v>
      </c>
      <c r="B267" s="34">
        <v>1320220070</v>
      </c>
      <c r="C267" s="23" t="s">
        <v>91</v>
      </c>
      <c r="D267" s="24" t="s">
        <v>148</v>
      </c>
      <c r="E267" s="22">
        <f>E268</f>
        <v>1625.1</v>
      </c>
      <c r="F267" s="22">
        <f t="shared" si="98"/>
        <v>1795.4</v>
      </c>
      <c r="G267" s="22">
        <f t="shared" si="98"/>
        <v>1795.4</v>
      </c>
    </row>
    <row r="268" spans="1:7" ht="33" customHeight="1">
      <c r="A268" s="34" t="s">
        <v>71</v>
      </c>
      <c r="B268" s="34">
        <v>1320220070</v>
      </c>
      <c r="C268" s="34">
        <v>240</v>
      </c>
      <c r="D268" s="24" t="s">
        <v>194</v>
      </c>
      <c r="E268" s="22">
        <f>'№7 '!F215</f>
        <v>1625.1</v>
      </c>
      <c r="F268" s="22">
        <f>'№7 '!G215</f>
        <v>1795.4</v>
      </c>
      <c r="G268" s="22">
        <f>'№7 '!H215</f>
        <v>1795.4</v>
      </c>
    </row>
    <row r="269" spans="1:7" ht="12.75">
      <c r="A269" s="34" t="s">
        <v>71</v>
      </c>
      <c r="B269" s="34">
        <v>1320220080</v>
      </c>
      <c r="C269" s="34"/>
      <c r="D269" s="24" t="s">
        <v>239</v>
      </c>
      <c r="E269" s="22">
        <f>E270</f>
        <v>145.9</v>
      </c>
      <c r="F269" s="22">
        <f aca="true" t="shared" si="99" ref="F269:G270">F270</f>
        <v>145.9</v>
      </c>
      <c r="G269" s="22">
        <f t="shared" si="99"/>
        <v>145.9</v>
      </c>
    </row>
    <row r="270" spans="1:7" ht="31.5">
      <c r="A270" s="34" t="s">
        <v>71</v>
      </c>
      <c r="B270" s="34">
        <v>1320220080</v>
      </c>
      <c r="C270" s="23" t="s">
        <v>91</v>
      </c>
      <c r="D270" s="24" t="s">
        <v>148</v>
      </c>
      <c r="E270" s="22">
        <f>E271</f>
        <v>145.9</v>
      </c>
      <c r="F270" s="22">
        <f t="shared" si="99"/>
        <v>145.9</v>
      </c>
      <c r="G270" s="22">
        <f t="shared" si="99"/>
        <v>145.9</v>
      </c>
    </row>
    <row r="271" spans="1:7" ht="31.9" customHeight="1">
      <c r="A271" s="34" t="s">
        <v>71</v>
      </c>
      <c r="B271" s="34">
        <v>1320220080</v>
      </c>
      <c r="C271" s="34">
        <v>240</v>
      </c>
      <c r="D271" s="24" t="s">
        <v>194</v>
      </c>
      <c r="E271" s="22">
        <f>'№7 '!F218</f>
        <v>145.9</v>
      </c>
      <c r="F271" s="22">
        <f>'№7 '!G218</f>
        <v>145.9</v>
      </c>
      <c r="G271" s="22">
        <f>'№7 '!H218</f>
        <v>145.9</v>
      </c>
    </row>
    <row r="272" spans="1:7" ht="31.5">
      <c r="A272" s="34" t="s">
        <v>71</v>
      </c>
      <c r="B272" s="34" t="s">
        <v>241</v>
      </c>
      <c r="C272" s="34"/>
      <c r="D272" s="24" t="s">
        <v>240</v>
      </c>
      <c r="E272" s="22">
        <f>E273</f>
        <v>258</v>
      </c>
      <c r="F272" s="22">
        <f aca="true" t="shared" si="100" ref="F272:G273">F273</f>
        <v>258</v>
      </c>
      <c r="G272" s="22">
        <f t="shared" si="100"/>
        <v>258</v>
      </c>
    </row>
    <row r="273" spans="1:7" ht="31.5">
      <c r="A273" s="34" t="s">
        <v>71</v>
      </c>
      <c r="B273" s="34" t="s">
        <v>241</v>
      </c>
      <c r="C273" s="23" t="s">
        <v>91</v>
      </c>
      <c r="D273" s="24" t="s">
        <v>148</v>
      </c>
      <c r="E273" s="22">
        <f>E274</f>
        <v>258</v>
      </c>
      <c r="F273" s="22">
        <f t="shared" si="100"/>
        <v>258</v>
      </c>
      <c r="G273" s="22">
        <f t="shared" si="100"/>
        <v>258</v>
      </c>
    </row>
    <row r="274" spans="1:7" ht="31.9" customHeight="1">
      <c r="A274" s="34" t="s">
        <v>71</v>
      </c>
      <c r="B274" s="34" t="s">
        <v>241</v>
      </c>
      <c r="C274" s="34">
        <v>240</v>
      </c>
      <c r="D274" s="24" t="s">
        <v>194</v>
      </c>
      <c r="E274" s="22">
        <f>'№7 '!F221</f>
        <v>258</v>
      </c>
      <c r="F274" s="22">
        <f>'№7 '!G221</f>
        <v>258</v>
      </c>
      <c r="G274" s="22">
        <f>'№7 '!H221</f>
        <v>258</v>
      </c>
    </row>
    <row r="275" spans="1:7" ht="31.5">
      <c r="A275" s="34" t="s">
        <v>71</v>
      </c>
      <c r="B275" s="23">
        <v>1330000000</v>
      </c>
      <c r="C275" s="34"/>
      <c r="D275" s="24" t="s">
        <v>222</v>
      </c>
      <c r="E275" s="22">
        <f>E276</f>
        <v>265.8</v>
      </c>
      <c r="F275" s="22">
        <f aca="true" t="shared" si="101" ref="F275:G278">F276</f>
        <v>304</v>
      </c>
      <c r="G275" s="22">
        <f t="shared" si="101"/>
        <v>304</v>
      </c>
    </row>
    <row r="276" spans="1:7" ht="63">
      <c r="A276" s="34" t="s">
        <v>71</v>
      </c>
      <c r="B276" s="23">
        <v>1330200000</v>
      </c>
      <c r="C276" s="34"/>
      <c r="D276" s="24" t="s">
        <v>334</v>
      </c>
      <c r="E276" s="22">
        <f>E277</f>
        <v>265.8</v>
      </c>
      <c r="F276" s="22">
        <f t="shared" si="101"/>
        <v>304</v>
      </c>
      <c r="G276" s="22">
        <f t="shared" si="101"/>
        <v>304</v>
      </c>
    </row>
    <row r="277" spans="1:7" ht="12.75">
      <c r="A277" s="34" t="s">
        <v>71</v>
      </c>
      <c r="B277" s="23">
        <v>1330220090</v>
      </c>
      <c r="C277" s="34"/>
      <c r="D277" s="24" t="s">
        <v>242</v>
      </c>
      <c r="E277" s="22">
        <f>E278</f>
        <v>265.8</v>
      </c>
      <c r="F277" s="22">
        <f t="shared" si="101"/>
        <v>304</v>
      </c>
      <c r="G277" s="22">
        <f t="shared" si="101"/>
        <v>304</v>
      </c>
    </row>
    <row r="278" spans="1:7" ht="31.5">
      <c r="A278" s="34" t="s">
        <v>71</v>
      </c>
      <c r="B278" s="23">
        <v>1330220090</v>
      </c>
      <c r="C278" s="23" t="s">
        <v>91</v>
      </c>
      <c r="D278" s="24" t="s">
        <v>148</v>
      </c>
      <c r="E278" s="22">
        <f>E279</f>
        <v>265.8</v>
      </c>
      <c r="F278" s="22">
        <f t="shared" si="101"/>
        <v>304</v>
      </c>
      <c r="G278" s="22">
        <f t="shared" si="101"/>
        <v>304</v>
      </c>
    </row>
    <row r="279" spans="1:7" ht="34.9" customHeight="1">
      <c r="A279" s="34" t="s">
        <v>71</v>
      </c>
      <c r="B279" s="23">
        <v>1330220090</v>
      </c>
      <c r="C279" s="34">
        <v>240</v>
      </c>
      <c r="D279" s="24" t="s">
        <v>194</v>
      </c>
      <c r="E279" s="22">
        <f>'№7 '!F226</f>
        <v>265.8</v>
      </c>
      <c r="F279" s="22">
        <f>'№7 '!G226</f>
        <v>304</v>
      </c>
      <c r="G279" s="22">
        <f>'№7 '!H226</f>
        <v>304</v>
      </c>
    </row>
    <row r="280" spans="1:7" ht="12.75">
      <c r="A280" s="6" t="s">
        <v>58</v>
      </c>
      <c r="B280" s="6" t="s">
        <v>88</v>
      </c>
      <c r="C280" s="6" t="s">
        <v>88</v>
      </c>
      <c r="D280" s="7" t="s">
        <v>50</v>
      </c>
      <c r="E280" s="8">
        <f>E281+E291+E350+E381+E329+E343</f>
        <v>441099.1</v>
      </c>
      <c r="F280" s="8">
        <f>F281+F291+F350+F381+F329+F343</f>
        <v>433001.4</v>
      </c>
      <c r="G280" s="8">
        <f>G281+G291+G350+G381+G329+G343</f>
        <v>433001.4</v>
      </c>
    </row>
    <row r="281" spans="1:7" ht="12.75">
      <c r="A281" s="36" t="s">
        <v>72</v>
      </c>
      <c r="B281" s="36" t="s">
        <v>88</v>
      </c>
      <c r="C281" s="36" t="s">
        <v>88</v>
      </c>
      <c r="D281" s="16" t="s">
        <v>14</v>
      </c>
      <c r="E281" s="9">
        <f>E282</f>
        <v>162704.8</v>
      </c>
      <c r="F281" s="9">
        <f aca="true" t="shared" si="102" ref="F281:G283">F282</f>
        <v>162513.8</v>
      </c>
      <c r="G281" s="9">
        <f t="shared" si="102"/>
        <v>162513.8</v>
      </c>
    </row>
    <row r="282" spans="1:7" ht="47.25">
      <c r="A282" s="34" t="s">
        <v>72</v>
      </c>
      <c r="B282" s="23">
        <v>1100000000</v>
      </c>
      <c r="C282" s="34"/>
      <c r="D282" s="24" t="s">
        <v>324</v>
      </c>
      <c r="E282" s="22">
        <f>E283</f>
        <v>162704.8</v>
      </c>
      <c r="F282" s="22">
        <f t="shared" si="102"/>
        <v>162513.8</v>
      </c>
      <c r="G282" s="22">
        <f t="shared" si="102"/>
        <v>162513.8</v>
      </c>
    </row>
    <row r="283" spans="1:7" ht="12.75">
      <c r="A283" s="34" t="s">
        <v>72</v>
      </c>
      <c r="B283" s="34">
        <v>1110000000</v>
      </c>
      <c r="C283" s="34"/>
      <c r="D283" s="35" t="s">
        <v>298</v>
      </c>
      <c r="E283" s="22">
        <f>E284</f>
        <v>162704.8</v>
      </c>
      <c r="F283" s="22">
        <f t="shared" si="102"/>
        <v>162513.8</v>
      </c>
      <c r="G283" s="22">
        <f t="shared" si="102"/>
        <v>162513.8</v>
      </c>
    </row>
    <row r="284" spans="1:7" ht="47.25">
      <c r="A284" s="34" t="s">
        <v>72</v>
      </c>
      <c r="B284" s="34">
        <v>1110100000</v>
      </c>
      <c r="C284" s="35"/>
      <c r="D284" s="35" t="s">
        <v>299</v>
      </c>
      <c r="E284" s="22">
        <f>E285+E288</f>
        <v>162704.8</v>
      </c>
      <c r="F284" s="22">
        <f aca="true" t="shared" si="103" ref="F284:G284">F285+F288</f>
        <v>162513.8</v>
      </c>
      <c r="G284" s="22">
        <f t="shared" si="103"/>
        <v>162513.8</v>
      </c>
    </row>
    <row r="285" spans="1:7" ht="31.5">
      <c r="A285" s="4" t="s">
        <v>72</v>
      </c>
      <c r="B285" s="12" t="s">
        <v>300</v>
      </c>
      <c r="C285" s="12"/>
      <c r="D285" s="10" t="s">
        <v>221</v>
      </c>
      <c r="E285" s="22">
        <f>E286</f>
        <v>73814.5</v>
      </c>
      <c r="F285" s="22">
        <f aca="true" t="shared" si="104" ref="F285:G286">F286</f>
        <v>73814.5</v>
      </c>
      <c r="G285" s="22">
        <f t="shared" si="104"/>
        <v>73814.5</v>
      </c>
    </row>
    <row r="286" spans="1:7" ht="31.5">
      <c r="A286" s="4" t="s">
        <v>72</v>
      </c>
      <c r="B286" s="12" t="s">
        <v>300</v>
      </c>
      <c r="C286" s="23" t="s">
        <v>150</v>
      </c>
      <c r="D286" s="24" t="s">
        <v>151</v>
      </c>
      <c r="E286" s="22">
        <f>E287</f>
        <v>73814.5</v>
      </c>
      <c r="F286" s="22">
        <f t="shared" si="104"/>
        <v>73814.5</v>
      </c>
      <c r="G286" s="22">
        <f t="shared" si="104"/>
        <v>73814.5</v>
      </c>
    </row>
    <row r="287" spans="1:7" ht="12.75">
      <c r="A287" s="4" t="s">
        <v>72</v>
      </c>
      <c r="B287" s="12" t="s">
        <v>300</v>
      </c>
      <c r="C287" s="34">
        <v>610</v>
      </c>
      <c r="D287" s="24" t="s">
        <v>199</v>
      </c>
      <c r="E287" s="22">
        <f>'№7 '!F582</f>
        <v>73814.5</v>
      </c>
      <c r="F287" s="22">
        <f>'№7 '!G582</f>
        <v>73814.5</v>
      </c>
      <c r="G287" s="22">
        <f>'№7 '!H582</f>
        <v>73814.5</v>
      </c>
    </row>
    <row r="288" spans="1:7" ht="63">
      <c r="A288" s="4" t="s">
        <v>72</v>
      </c>
      <c r="B288" s="12" t="s">
        <v>301</v>
      </c>
      <c r="C288" s="14"/>
      <c r="D288" s="10" t="s">
        <v>198</v>
      </c>
      <c r="E288" s="22">
        <f>E289</f>
        <v>88890.3</v>
      </c>
      <c r="F288" s="22">
        <f aca="true" t="shared" si="105" ref="F288:G289">F289</f>
        <v>88699.3</v>
      </c>
      <c r="G288" s="22">
        <f t="shared" si="105"/>
        <v>88699.3</v>
      </c>
    </row>
    <row r="289" spans="1:7" ht="31.5">
      <c r="A289" s="4" t="s">
        <v>72</v>
      </c>
      <c r="B289" s="12" t="s">
        <v>301</v>
      </c>
      <c r="C289" s="23" t="s">
        <v>150</v>
      </c>
      <c r="D289" s="24" t="s">
        <v>151</v>
      </c>
      <c r="E289" s="22">
        <f>E290</f>
        <v>88890.3</v>
      </c>
      <c r="F289" s="22">
        <f t="shared" si="105"/>
        <v>88699.3</v>
      </c>
      <c r="G289" s="22">
        <f t="shared" si="105"/>
        <v>88699.3</v>
      </c>
    </row>
    <row r="290" spans="1:7" ht="12.75">
      <c r="A290" s="4" t="s">
        <v>72</v>
      </c>
      <c r="B290" s="12" t="s">
        <v>301</v>
      </c>
      <c r="C290" s="34">
        <v>610</v>
      </c>
      <c r="D290" s="24" t="s">
        <v>199</v>
      </c>
      <c r="E290" s="22">
        <f>'№7 '!F585</f>
        <v>88890.3</v>
      </c>
      <c r="F290" s="22">
        <f>'№7 '!G585</f>
        <v>88699.3</v>
      </c>
      <c r="G290" s="22">
        <f>'№7 '!H585</f>
        <v>88699.3</v>
      </c>
    </row>
    <row r="291" spans="1:7" ht="12.75">
      <c r="A291" s="34" t="s">
        <v>73</v>
      </c>
      <c r="B291" s="34" t="s">
        <v>88</v>
      </c>
      <c r="C291" s="34" t="s">
        <v>88</v>
      </c>
      <c r="D291" s="35" t="s">
        <v>15</v>
      </c>
      <c r="E291" s="22">
        <f>E292+E323</f>
        <v>233437.4</v>
      </c>
      <c r="F291" s="22">
        <f>F292+F323</f>
        <v>227242.40000000002</v>
      </c>
      <c r="G291" s="22">
        <f>G292+G323</f>
        <v>227242.40000000002</v>
      </c>
    </row>
    <row r="292" spans="1:7" ht="47.25">
      <c r="A292" s="34" t="s">
        <v>73</v>
      </c>
      <c r="B292" s="23">
        <v>1100000000</v>
      </c>
      <c r="C292" s="34"/>
      <c r="D292" s="24" t="s">
        <v>324</v>
      </c>
      <c r="E292" s="22">
        <f>E293+E313+E318</f>
        <v>233287.9</v>
      </c>
      <c r="F292" s="22">
        <f>F293+F313+F318</f>
        <v>227242.40000000002</v>
      </c>
      <c r="G292" s="22">
        <f>G293+G313+G318</f>
        <v>227242.40000000002</v>
      </c>
    </row>
    <row r="293" spans="1:7" ht="12.75">
      <c r="A293" s="34" t="s">
        <v>73</v>
      </c>
      <c r="B293" s="34">
        <v>1110000000</v>
      </c>
      <c r="C293" s="34"/>
      <c r="D293" s="35" t="s">
        <v>298</v>
      </c>
      <c r="E293" s="22">
        <f>E294+E301+E305+E309</f>
        <v>229572.3</v>
      </c>
      <c r="F293" s="22">
        <f aca="true" t="shared" si="106" ref="F293:G293">F294+F301+F305+F309</f>
        <v>223527.90000000002</v>
      </c>
      <c r="G293" s="22">
        <f t="shared" si="106"/>
        <v>223527.90000000002</v>
      </c>
    </row>
    <row r="294" spans="1:7" ht="47.25">
      <c r="A294" s="34" t="s">
        <v>73</v>
      </c>
      <c r="B294" s="34">
        <v>1110100000</v>
      </c>
      <c r="C294" s="35"/>
      <c r="D294" s="35" t="s">
        <v>299</v>
      </c>
      <c r="E294" s="22">
        <f>E295+E298</f>
        <v>219891.19999999998</v>
      </c>
      <c r="F294" s="22">
        <f aca="true" t="shared" si="107" ref="F294:G294">F295+F298</f>
        <v>219182.6</v>
      </c>
      <c r="G294" s="22">
        <f t="shared" si="107"/>
        <v>219182.6</v>
      </c>
    </row>
    <row r="295" spans="1:7" ht="31.5">
      <c r="A295" s="34" t="s">
        <v>73</v>
      </c>
      <c r="B295" s="12" t="s">
        <v>300</v>
      </c>
      <c r="C295" s="12"/>
      <c r="D295" s="10" t="s">
        <v>221</v>
      </c>
      <c r="E295" s="22">
        <f>E296</f>
        <v>39182.9</v>
      </c>
      <c r="F295" s="22">
        <f aca="true" t="shared" si="108" ref="F295:G296">F296</f>
        <v>39182.9</v>
      </c>
      <c r="G295" s="22">
        <f t="shared" si="108"/>
        <v>39182.9</v>
      </c>
    </row>
    <row r="296" spans="1:7" ht="31.5">
      <c r="A296" s="34" t="s">
        <v>73</v>
      </c>
      <c r="B296" s="12" t="s">
        <v>300</v>
      </c>
      <c r="C296" s="23" t="s">
        <v>150</v>
      </c>
      <c r="D296" s="24" t="s">
        <v>151</v>
      </c>
      <c r="E296" s="22">
        <f>E297</f>
        <v>39182.9</v>
      </c>
      <c r="F296" s="22">
        <f t="shared" si="108"/>
        <v>39182.9</v>
      </c>
      <c r="G296" s="22">
        <f t="shared" si="108"/>
        <v>39182.9</v>
      </c>
    </row>
    <row r="297" spans="1:7" ht="12.75">
      <c r="A297" s="34" t="s">
        <v>73</v>
      </c>
      <c r="B297" s="12" t="s">
        <v>300</v>
      </c>
      <c r="C297" s="34">
        <v>610</v>
      </c>
      <c r="D297" s="24" t="s">
        <v>199</v>
      </c>
      <c r="E297" s="22">
        <f>'№7 '!F592</f>
        <v>39182.9</v>
      </c>
      <c r="F297" s="22">
        <f>'№7 '!G592</f>
        <v>39182.9</v>
      </c>
      <c r="G297" s="22">
        <f>'№7 '!H592</f>
        <v>39182.9</v>
      </c>
    </row>
    <row r="298" spans="1:7" ht="94.5">
      <c r="A298" s="34" t="s">
        <v>73</v>
      </c>
      <c r="B298" s="34">
        <v>1110110750</v>
      </c>
      <c r="C298" s="34"/>
      <c r="D298" s="35" t="s">
        <v>302</v>
      </c>
      <c r="E298" s="22">
        <f>E299</f>
        <v>180708.3</v>
      </c>
      <c r="F298" s="22">
        <f aca="true" t="shared" si="109" ref="F298:G299">F299</f>
        <v>179999.7</v>
      </c>
      <c r="G298" s="22">
        <f t="shared" si="109"/>
        <v>179999.7</v>
      </c>
    </row>
    <row r="299" spans="1:7" ht="31.5">
      <c r="A299" s="34" t="s">
        <v>73</v>
      </c>
      <c r="B299" s="34">
        <v>1110110750</v>
      </c>
      <c r="C299" s="23" t="s">
        <v>150</v>
      </c>
      <c r="D299" s="24" t="s">
        <v>151</v>
      </c>
      <c r="E299" s="22">
        <f>E300</f>
        <v>180708.3</v>
      </c>
      <c r="F299" s="22">
        <f t="shared" si="109"/>
        <v>179999.7</v>
      </c>
      <c r="G299" s="22">
        <f t="shared" si="109"/>
        <v>179999.7</v>
      </c>
    </row>
    <row r="300" spans="1:7" ht="12.75">
      <c r="A300" s="34" t="s">
        <v>73</v>
      </c>
      <c r="B300" s="34">
        <v>1110110750</v>
      </c>
      <c r="C300" s="34">
        <v>610</v>
      </c>
      <c r="D300" s="24" t="s">
        <v>199</v>
      </c>
      <c r="E300" s="22">
        <f>'№7 '!F595</f>
        <v>180708.3</v>
      </c>
      <c r="F300" s="22">
        <f>'№7 '!G595</f>
        <v>179999.7</v>
      </c>
      <c r="G300" s="22">
        <f>'№7 '!H595</f>
        <v>179999.7</v>
      </c>
    </row>
    <row r="301" spans="1:7" ht="31.5">
      <c r="A301" s="34" t="s">
        <v>73</v>
      </c>
      <c r="B301" s="34">
        <v>1110300000</v>
      </c>
      <c r="C301" s="34"/>
      <c r="D301" s="35" t="s">
        <v>303</v>
      </c>
      <c r="E301" s="22">
        <f>E302</f>
        <v>4163</v>
      </c>
      <c r="F301" s="22">
        <f aca="true" t="shared" si="110" ref="F301:G303">F302</f>
        <v>4201.2</v>
      </c>
      <c r="G301" s="22">
        <f t="shared" si="110"/>
        <v>4201.2</v>
      </c>
    </row>
    <row r="302" spans="1:7" ht="47.25">
      <c r="A302" s="34" t="s">
        <v>73</v>
      </c>
      <c r="B302" s="34" t="s">
        <v>305</v>
      </c>
      <c r="C302" s="34"/>
      <c r="D302" s="35" t="s">
        <v>304</v>
      </c>
      <c r="E302" s="22">
        <f>E303</f>
        <v>4163</v>
      </c>
      <c r="F302" s="22">
        <f t="shared" si="110"/>
        <v>4201.2</v>
      </c>
      <c r="G302" s="22">
        <f t="shared" si="110"/>
        <v>4201.2</v>
      </c>
    </row>
    <row r="303" spans="1:7" ht="31.5">
      <c r="A303" s="34" t="s">
        <v>73</v>
      </c>
      <c r="B303" s="34" t="s">
        <v>305</v>
      </c>
      <c r="C303" s="23" t="s">
        <v>150</v>
      </c>
      <c r="D303" s="24" t="s">
        <v>151</v>
      </c>
      <c r="E303" s="22">
        <f>E304</f>
        <v>4163</v>
      </c>
      <c r="F303" s="22">
        <f t="shared" si="110"/>
        <v>4201.2</v>
      </c>
      <c r="G303" s="22">
        <f t="shared" si="110"/>
        <v>4201.2</v>
      </c>
    </row>
    <row r="304" spans="1:7" ht="12.75">
      <c r="A304" s="34" t="s">
        <v>73</v>
      </c>
      <c r="B304" s="34" t="s">
        <v>305</v>
      </c>
      <c r="C304" s="34">
        <v>610</v>
      </c>
      <c r="D304" s="24" t="s">
        <v>199</v>
      </c>
      <c r="E304" s="22">
        <f>'№7 '!F599</f>
        <v>4163</v>
      </c>
      <c r="F304" s="22">
        <f>'№7 '!G599</f>
        <v>4201.2</v>
      </c>
      <c r="G304" s="22">
        <f>'№7 '!H599</f>
        <v>4201.2</v>
      </c>
    </row>
    <row r="305" spans="1:7" ht="78.75">
      <c r="A305" s="34" t="s">
        <v>73</v>
      </c>
      <c r="B305" s="34">
        <v>1110500000</v>
      </c>
      <c r="C305" s="34"/>
      <c r="D305" s="35" t="s">
        <v>306</v>
      </c>
      <c r="E305" s="22">
        <f>E306</f>
        <v>5374</v>
      </c>
      <c r="F305" s="22">
        <f aca="true" t="shared" si="111" ref="F305:G307">F306</f>
        <v>0</v>
      </c>
      <c r="G305" s="22">
        <f t="shared" si="111"/>
        <v>0</v>
      </c>
    </row>
    <row r="306" spans="1:7" ht="31.5">
      <c r="A306" s="34" t="s">
        <v>73</v>
      </c>
      <c r="B306" s="34" t="s">
        <v>308</v>
      </c>
      <c r="C306" s="34"/>
      <c r="D306" s="35" t="s">
        <v>307</v>
      </c>
      <c r="E306" s="22">
        <f>E307</f>
        <v>5374</v>
      </c>
      <c r="F306" s="22">
        <f t="shared" si="111"/>
        <v>0</v>
      </c>
      <c r="G306" s="22">
        <f t="shared" si="111"/>
        <v>0</v>
      </c>
    </row>
    <row r="307" spans="1:7" ht="31.5">
      <c r="A307" s="34" t="s">
        <v>73</v>
      </c>
      <c r="B307" s="34" t="s">
        <v>308</v>
      </c>
      <c r="C307" s="23" t="s">
        <v>150</v>
      </c>
      <c r="D307" s="24" t="s">
        <v>151</v>
      </c>
      <c r="E307" s="22">
        <f>E308</f>
        <v>5374</v>
      </c>
      <c r="F307" s="22">
        <f t="shared" si="111"/>
        <v>0</v>
      </c>
      <c r="G307" s="22">
        <f t="shared" si="111"/>
        <v>0</v>
      </c>
    </row>
    <row r="308" spans="1:7" ht="12.75">
      <c r="A308" s="34" t="s">
        <v>73</v>
      </c>
      <c r="B308" s="34" t="s">
        <v>308</v>
      </c>
      <c r="C308" s="34">
        <v>610</v>
      </c>
      <c r="D308" s="24" t="s">
        <v>199</v>
      </c>
      <c r="E308" s="22">
        <f>'№7 '!F603</f>
        <v>5374</v>
      </c>
      <c r="F308" s="22">
        <f>'№7 '!G603</f>
        <v>0</v>
      </c>
      <c r="G308" s="22">
        <f>'№7 '!H603</f>
        <v>0</v>
      </c>
    </row>
    <row r="309" spans="1:7" ht="63">
      <c r="A309" s="151" t="s">
        <v>73</v>
      </c>
      <c r="B309" s="151">
        <v>1110600000</v>
      </c>
      <c r="C309" s="151"/>
      <c r="D309" s="152" t="s">
        <v>597</v>
      </c>
      <c r="E309" s="22">
        <f>E310</f>
        <v>144.1</v>
      </c>
      <c r="F309" s="22">
        <f aca="true" t="shared" si="112" ref="F309:G311">F310</f>
        <v>144.1</v>
      </c>
      <c r="G309" s="22">
        <f t="shared" si="112"/>
        <v>144.1</v>
      </c>
    </row>
    <row r="310" spans="1:7" ht="31.5">
      <c r="A310" s="151" t="s">
        <v>73</v>
      </c>
      <c r="B310" s="151" t="s">
        <v>596</v>
      </c>
      <c r="C310" s="151"/>
      <c r="D310" s="152" t="s">
        <v>382</v>
      </c>
      <c r="E310" s="22">
        <f>E311</f>
        <v>144.1</v>
      </c>
      <c r="F310" s="22">
        <f t="shared" si="112"/>
        <v>144.1</v>
      </c>
      <c r="G310" s="22">
        <f t="shared" si="112"/>
        <v>144.1</v>
      </c>
    </row>
    <row r="311" spans="1:7" ht="31.5">
      <c r="A311" s="151" t="s">
        <v>73</v>
      </c>
      <c r="B311" s="151" t="s">
        <v>596</v>
      </c>
      <c r="C311" s="153" t="s">
        <v>150</v>
      </c>
      <c r="D311" s="152" t="s">
        <v>151</v>
      </c>
      <c r="E311" s="22">
        <f>E312</f>
        <v>144.1</v>
      </c>
      <c r="F311" s="22">
        <f t="shared" si="112"/>
        <v>144.1</v>
      </c>
      <c r="G311" s="22">
        <f t="shared" si="112"/>
        <v>144.1</v>
      </c>
    </row>
    <row r="312" spans="1:7" ht="12.75">
      <c r="A312" s="151" t="s">
        <v>73</v>
      </c>
      <c r="B312" s="151" t="s">
        <v>596</v>
      </c>
      <c r="C312" s="151">
        <v>610</v>
      </c>
      <c r="D312" s="152" t="s">
        <v>199</v>
      </c>
      <c r="E312" s="22">
        <f>'№7 '!F607</f>
        <v>144.1</v>
      </c>
      <c r="F312" s="22">
        <f>'№7 '!G607</f>
        <v>144.1</v>
      </c>
      <c r="G312" s="22">
        <f>'№7 '!H607</f>
        <v>144.1</v>
      </c>
    </row>
    <row r="313" spans="1:7" ht="12.75">
      <c r="A313" s="34" t="s">
        <v>73</v>
      </c>
      <c r="B313" s="34">
        <v>1120000000</v>
      </c>
      <c r="C313" s="34"/>
      <c r="D313" s="24" t="s">
        <v>219</v>
      </c>
      <c r="E313" s="22">
        <f>E314</f>
        <v>3714.5</v>
      </c>
      <c r="F313" s="22">
        <f aca="true" t="shared" si="113" ref="F313:G316">F314</f>
        <v>3714.5</v>
      </c>
      <c r="G313" s="22">
        <f t="shared" si="113"/>
        <v>3714.5</v>
      </c>
    </row>
    <row r="314" spans="1:7" ht="47.25">
      <c r="A314" s="34" t="s">
        <v>73</v>
      </c>
      <c r="B314" s="34">
        <v>1120100000</v>
      </c>
      <c r="C314" s="34"/>
      <c r="D314" s="24" t="s">
        <v>220</v>
      </c>
      <c r="E314" s="22">
        <f>E315</f>
        <v>3714.5</v>
      </c>
      <c r="F314" s="22">
        <f t="shared" si="113"/>
        <v>3714.5</v>
      </c>
      <c r="G314" s="22">
        <f t="shared" si="113"/>
        <v>3714.5</v>
      </c>
    </row>
    <row r="315" spans="1:7" ht="31.5">
      <c r="A315" s="34" t="s">
        <v>73</v>
      </c>
      <c r="B315" s="34">
        <v>1120120010</v>
      </c>
      <c r="C315" s="34"/>
      <c r="D315" s="24" t="s">
        <v>221</v>
      </c>
      <c r="E315" s="22">
        <f>E316</f>
        <v>3714.5</v>
      </c>
      <c r="F315" s="22">
        <f t="shared" si="113"/>
        <v>3714.5</v>
      </c>
      <c r="G315" s="22">
        <f t="shared" si="113"/>
        <v>3714.5</v>
      </c>
    </row>
    <row r="316" spans="1:7" ht="31.5">
      <c r="A316" s="34" t="s">
        <v>73</v>
      </c>
      <c r="B316" s="34">
        <v>1120120010</v>
      </c>
      <c r="C316" s="23" t="s">
        <v>150</v>
      </c>
      <c r="D316" s="24" t="s">
        <v>151</v>
      </c>
      <c r="E316" s="22">
        <f>E317</f>
        <v>3714.5</v>
      </c>
      <c r="F316" s="22">
        <f t="shared" si="113"/>
        <v>3714.5</v>
      </c>
      <c r="G316" s="22">
        <f t="shared" si="113"/>
        <v>3714.5</v>
      </c>
    </row>
    <row r="317" spans="1:7" ht="12.75">
      <c r="A317" s="34" t="s">
        <v>73</v>
      </c>
      <c r="B317" s="34">
        <v>1120120010</v>
      </c>
      <c r="C317" s="34">
        <v>610</v>
      </c>
      <c r="D317" s="24" t="s">
        <v>199</v>
      </c>
      <c r="E317" s="22">
        <f>'№7 '!F612</f>
        <v>3714.5</v>
      </c>
      <c r="F317" s="22">
        <f>'№7 '!G612</f>
        <v>3714.5</v>
      </c>
      <c r="G317" s="22">
        <f>'№7 '!H612</f>
        <v>3714.5</v>
      </c>
    </row>
    <row r="318" spans="1:7" ht="31.5">
      <c r="A318" s="34" t="s">
        <v>73</v>
      </c>
      <c r="B318" s="34">
        <v>1130000000</v>
      </c>
      <c r="C318" s="34"/>
      <c r="D318" s="24" t="s">
        <v>212</v>
      </c>
      <c r="E318" s="22">
        <f>E319</f>
        <v>1.1</v>
      </c>
      <c r="F318" s="22">
        <f aca="true" t="shared" si="114" ref="F318:G321">F319</f>
        <v>0</v>
      </c>
      <c r="G318" s="22">
        <f t="shared" si="114"/>
        <v>0</v>
      </c>
    </row>
    <row r="319" spans="1:7" ht="31.5">
      <c r="A319" s="34" t="s">
        <v>73</v>
      </c>
      <c r="B319" s="34">
        <v>1130100000</v>
      </c>
      <c r="C319" s="34"/>
      <c r="D319" s="24" t="s">
        <v>376</v>
      </c>
      <c r="E319" s="22">
        <f>E320</f>
        <v>1.1</v>
      </c>
      <c r="F319" s="22">
        <f t="shared" si="114"/>
        <v>0</v>
      </c>
      <c r="G319" s="22">
        <f t="shared" si="114"/>
        <v>0</v>
      </c>
    </row>
    <row r="320" spans="1:7" ht="63">
      <c r="A320" s="34" t="s">
        <v>73</v>
      </c>
      <c r="B320" s="34" t="s">
        <v>378</v>
      </c>
      <c r="C320" s="34"/>
      <c r="D320" s="24" t="s">
        <v>377</v>
      </c>
      <c r="E320" s="22">
        <f>E321</f>
        <v>1.1</v>
      </c>
      <c r="F320" s="22">
        <f t="shared" si="114"/>
        <v>0</v>
      </c>
      <c r="G320" s="22">
        <f t="shared" si="114"/>
        <v>0</v>
      </c>
    </row>
    <row r="321" spans="1:7" ht="31.5">
      <c r="A321" s="34" t="s">
        <v>73</v>
      </c>
      <c r="B321" s="34" t="s">
        <v>378</v>
      </c>
      <c r="C321" s="23" t="s">
        <v>150</v>
      </c>
      <c r="D321" s="24" t="s">
        <v>151</v>
      </c>
      <c r="E321" s="22">
        <f>E322</f>
        <v>1.1</v>
      </c>
      <c r="F321" s="22">
        <f t="shared" si="114"/>
        <v>0</v>
      </c>
      <c r="G321" s="22">
        <f t="shared" si="114"/>
        <v>0</v>
      </c>
    </row>
    <row r="322" spans="1:7" ht="12.75">
      <c r="A322" s="34" t="s">
        <v>73</v>
      </c>
      <c r="B322" s="34" t="s">
        <v>378</v>
      </c>
      <c r="C322" s="34">
        <v>610</v>
      </c>
      <c r="D322" s="24" t="s">
        <v>199</v>
      </c>
      <c r="E322" s="22">
        <f>'№7 '!F617</f>
        <v>1.1</v>
      </c>
      <c r="F322" s="22">
        <f>'№7 '!G617</f>
        <v>0</v>
      </c>
      <c r="G322" s="22">
        <f>'№7 '!H617</f>
        <v>0</v>
      </c>
    </row>
    <row r="323" spans="1:7" ht="31.5">
      <c r="A323" s="34" t="s">
        <v>73</v>
      </c>
      <c r="B323" s="23">
        <v>1500000000</v>
      </c>
      <c r="C323" s="34"/>
      <c r="D323" s="35" t="s">
        <v>320</v>
      </c>
      <c r="E323" s="22">
        <f>E324</f>
        <v>149.5</v>
      </c>
      <c r="F323" s="22">
        <f aca="true" t="shared" si="115" ref="F323:G327">F324</f>
        <v>0</v>
      </c>
      <c r="G323" s="22">
        <f t="shared" si="115"/>
        <v>0</v>
      </c>
    </row>
    <row r="324" spans="1:7" ht="31.5">
      <c r="A324" s="34" t="s">
        <v>73</v>
      </c>
      <c r="B324" s="23">
        <v>1520000000</v>
      </c>
      <c r="C324" s="34"/>
      <c r="D324" s="24" t="s">
        <v>309</v>
      </c>
      <c r="E324" s="22">
        <f>E325</f>
        <v>149.5</v>
      </c>
      <c r="F324" s="22">
        <f t="shared" si="115"/>
        <v>0</v>
      </c>
      <c r="G324" s="22">
        <f t="shared" si="115"/>
        <v>0</v>
      </c>
    </row>
    <row r="325" spans="1:7" ht="78.75">
      <c r="A325" s="34" t="s">
        <v>73</v>
      </c>
      <c r="B325" s="34">
        <v>1520100000</v>
      </c>
      <c r="C325" s="34"/>
      <c r="D325" s="24" t="s">
        <v>345</v>
      </c>
      <c r="E325" s="22">
        <f>E326</f>
        <v>149.5</v>
      </c>
      <c r="F325" s="22">
        <f t="shared" si="115"/>
        <v>0</v>
      </c>
      <c r="G325" s="22">
        <f t="shared" si="115"/>
        <v>0</v>
      </c>
    </row>
    <row r="326" spans="1:7" ht="31.5">
      <c r="A326" s="34" t="s">
        <v>73</v>
      </c>
      <c r="B326" s="34" t="s">
        <v>311</v>
      </c>
      <c r="C326" s="34"/>
      <c r="D326" s="24" t="s">
        <v>310</v>
      </c>
      <c r="E326" s="22">
        <f>E327</f>
        <v>149.5</v>
      </c>
      <c r="F326" s="22">
        <f t="shared" si="115"/>
        <v>0</v>
      </c>
      <c r="G326" s="22">
        <f t="shared" si="115"/>
        <v>0</v>
      </c>
    </row>
    <row r="327" spans="1:7" ht="31.5">
      <c r="A327" s="34" t="s">
        <v>73</v>
      </c>
      <c r="B327" s="34" t="s">
        <v>311</v>
      </c>
      <c r="C327" s="23" t="s">
        <v>150</v>
      </c>
      <c r="D327" s="24" t="s">
        <v>151</v>
      </c>
      <c r="E327" s="22">
        <f>E328</f>
        <v>149.5</v>
      </c>
      <c r="F327" s="22">
        <f t="shared" si="115"/>
        <v>0</v>
      </c>
      <c r="G327" s="22">
        <f t="shared" si="115"/>
        <v>0</v>
      </c>
    </row>
    <row r="328" spans="1:7" ht="12.75">
      <c r="A328" s="34" t="s">
        <v>73</v>
      </c>
      <c r="B328" s="34" t="s">
        <v>311</v>
      </c>
      <c r="C328" s="34">
        <v>610</v>
      </c>
      <c r="D328" s="24" t="s">
        <v>199</v>
      </c>
      <c r="E328" s="22">
        <f>'№7 '!F623</f>
        <v>149.5</v>
      </c>
      <c r="F328" s="22">
        <f>'№7 '!G623</f>
        <v>0</v>
      </c>
      <c r="G328" s="22">
        <f>'№7 '!H623</f>
        <v>0</v>
      </c>
    </row>
    <row r="329" spans="1:7" ht="12.75">
      <c r="A329" s="34" t="s">
        <v>140</v>
      </c>
      <c r="B329" s="34" t="s">
        <v>88</v>
      </c>
      <c r="C329" s="34" t="s">
        <v>88</v>
      </c>
      <c r="D329" s="35" t="s">
        <v>141</v>
      </c>
      <c r="E329" s="22">
        <f aca="true" t="shared" si="116" ref="E329:G334">E330</f>
        <v>36878.299999999996</v>
      </c>
      <c r="F329" s="22">
        <f t="shared" si="116"/>
        <v>36452.7</v>
      </c>
      <c r="G329" s="22">
        <f t="shared" si="116"/>
        <v>36452.7</v>
      </c>
    </row>
    <row r="330" spans="1:7" ht="47.25">
      <c r="A330" s="34" t="s">
        <v>140</v>
      </c>
      <c r="B330" s="23">
        <v>1100000000</v>
      </c>
      <c r="C330" s="34"/>
      <c r="D330" s="24" t="s">
        <v>324</v>
      </c>
      <c r="E330" s="22">
        <f t="shared" si="116"/>
        <v>36878.299999999996</v>
      </c>
      <c r="F330" s="22">
        <f t="shared" si="116"/>
        <v>36452.7</v>
      </c>
      <c r="G330" s="22">
        <f t="shared" si="116"/>
        <v>36452.7</v>
      </c>
    </row>
    <row r="331" spans="1:7" ht="12.75">
      <c r="A331" s="34" t="s">
        <v>140</v>
      </c>
      <c r="B331" s="34">
        <v>1120000000</v>
      </c>
      <c r="C331" s="34"/>
      <c r="D331" s="24" t="s">
        <v>219</v>
      </c>
      <c r="E331" s="22">
        <f>E332+E336</f>
        <v>36878.299999999996</v>
      </c>
      <c r="F331" s="22">
        <f aca="true" t="shared" si="117" ref="F331:G331">F332+F336</f>
        <v>36452.7</v>
      </c>
      <c r="G331" s="22">
        <f t="shared" si="117"/>
        <v>36452.7</v>
      </c>
    </row>
    <row r="332" spans="1:7" ht="47.25">
      <c r="A332" s="34" t="s">
        <v>140</v>
      </c>
      <c r="B332" s="34">
        <v>1120100000</v>
      </c>
      <c r="C332" s="34"/>
      <c r="D332" s="24" t="s">
        <v>220</v>
      </c>
      <c r="E332" s="22">
        <f t="shared" si="116"/>
        <v>36452.7</v>
      </c>
      <c r="F332" s="22">
        <f t="shared" si="116"/>
        <v>36452.7</v>
      </c>
      <c r="G332" s="22">
        <f t="shared" si="116"/>
        <v>36452.7</v>
      </c>
    </row>
    <row r="333" spans="1:7" ht="31.5">
      <c r="A333" s="34" t="s">
        <v>140</v>
      </c>
      <c r="B333" s="34">
        <v>1120120010</v>
      </c>
      <c r="C333" s="34"/>
      <c r="D333" s="24" t="s">
        <v>221</v>
      </c>
      <c r="E333" s="22">
        <f t="shared" si="116"/>
        <v>36452.7</v>
      </c>
      <c r="F333" s="22">
        <f t="shared" si="116"/>
        <v>36452.7</v>
      </c>
      <c r="G333" s="22">
        <f t="shared" si="116"/>
        <v>36452.7</v>
      </c>
    </row>
    <row r="334" spans="1:7" ht="31.5">
      <c r="A334" s="34" t="s">
        <v>140</v>
      </c>
      <c r="B334" s="34">
        <v>1120120010</v>
      </c>
      <c r="C334" s="23" t="s">
        <v>150</v>
      </c>
      <c r="D334" s="24" t="s">
        <v>151</v>
      </c>
      <c r="E334" s="22">
        <f t="shared" si="116"/>
        <v>36452.7</v>
      </c>
      <c r="F334" s="22">
        <f t="shared" si="116"/>
        <v>36452.7</v>
      </c>
      <c r="G334" s="22">
        <f t="shared" si="116"/>
        <v>36452.7</v>
      </c>
    </row>
    <row r="335" spans="1:7" ht="12.75">
      <c r="A335" s="34" t="s">
        <v>140</v>
      </c>
      <c r="B335" s="34">
        <v>1120120010</v>
      </c>
      <c r="C335" s="34">
        <v>610</v>
      </c>
      <c r="D335" s="24" t="s">
        <v>199</v>
      </c>
      <c r="E335" s="22">
        <f>'№7 '!F483+'№7 '!F630+'№7 '!F228</f>
        <v>36452.7</v>
      </c>
      <c r="F335" s="22">
        <f>'№7 '!G483+'№7 '!G630+'№7 '!G228</f>
        <v>36452.7</v>
      </c>
      <c r="G335" s="22">
        <f>'№7 '!H483+'№7 '!H630+'№7 '!H228</f>
        <v>36452.7</v>
      </c>
    </row>
    <row r="336" spans="1:7" ht="63">
      <c r="A336" s="34" t="s">
        <v>140</v>
      </c>
      <c r="B336" s="23">
        <v>1120200000</v>
      </c>
      <c r="C336" s="34"/>
      <c r="D336" s="24" t="s">
        <v>374</v>
      </c>
      <c r="E336" s="22">
        <f>E337+E340</f>
        <v>425.6</v>
      </c>
      <c r="F336" s="22">
        <f aca="true" t="shared" si="118" ref="F336:G336">F337+F340</f>
        <v>0</v>
      </c>
      <c r="G336" s="22">
        <f t="shared" si="118"/>
        <v>0</v>
      </c>
    </row>
    <row r="337" spans="1:7" ht="31.5">
      <c r="A337" s="34" t="s">
        <v>140</v>
      </c>
      <c r="B337" s="23">
        <v>1120220030</v>
      </c>
      <c r="C337" s="34"/>
      <c r="D337" s="24" t="s">
        <v>375</v>
      </c>
      <c r="E337" s="22">
        <f>E338</f>
        <v>391.6</v>
      </c>
      <c r="F337" s="22">
        <f aca="true" t="shared" si="119" ref="F337:G338">F338</f>
        <v>0</v>
      </c>
      <c r="G337" s="22">
        <f t="shared" si="119"/>
        <v>0</v>
      </c>
    </row>
    <row r="338" spans="1:7" ht="31.5">
      <c r="A338" s="34" t="s">
        <v>140</v>
      </c>
      <c r="B338" s="23">
        <v>1120220030</v>
      </c>
      <c r="C338" s="23" t="s">
        <v>150</v>
      </c>
      <c r="D338" s="24" t="s">
        <v>151</v>
      </c>
      <c r="E338" s="22">
        <f>E339</f>
        <v>391.6</v>
      </c>
      <c r="F338" s="22">
        <f t="shared" si="119"/>
        <v>0</v>
      </c>
      <c r="G338" s="22">
        <f t="shared" si="119"/>
        <v>0</v>
      </c>
    </row>
    <row r="339" spans="1:7" ht="12.75">
      <c r="A339" s="34" t="s">
        <v>140</v>
      </c>
      <c r="B339" s="23">
        <v>1120320030</v>
      </c>
      <c r="C339" s="34">
        <v>610</v>
      </c>
      <c r="D339" s="24" t="s">
        <v>199</v>
      </c>
      <c r="E339" s="22">
        <f>'№7 '!F487</f>
        <v>391.6</v>
      </c>
      <c r="F339" s="22">
        <f>'№7 '!G487</f>
        <v>0</v>
      </c>
      <c r="G339" s="22">
        <f>'№7 '!H487</f>
        <v>0</v>
      </c>
    </row>
    <row r="340" spans="1:7" ht="31.5">
      <c r="A340" s="34" t="s">
        <v>140</v>
      </c>
      <c r="B340" s="34" t="s">
        <v>387</v>
      </c>
      <c r="C340" s="34"/>
      <c r="D340" s="24" t="s">
        <v>382</v>
      </c>
      <c r="E340" s="22">
        <f>E341</f>
        <v>34</v>
      </c>
      <c r="F340" s="22">
        <f aca="true" t="shared" si="120" ref="F340:G341">F341</f>
        <v>0</v>
      </c>
      <c r="G340" s="22">
        <f t="shared" si="120"/>
        <v>0</v>
      </c>
    </row>
    <row r="341" spans="1:7" ht="31.5">
      <c r="A341" s="34" t="s">
        <v>140</v>
      </c>
      <c r="B341" s="34" t="s">
        <v>387</v>
      </c>
      <c r="C341" s="23" t="s">
        <v>150</v>
      </c>
      <c r="D341" s="24" t="s">
        <v>151</v>
      </c>
      <c r="E341" s="22">
        <f>E342</f>
        <v>34</v>
      </c>
      <c r="F341" s="22">
        <f t="shared" si="120"/>
        <v>0</v>
      </c>
      <c r="G341" s="22">
        <f t="shared" si="120"/>
        <v>0</v>
      </c>
    </row>
    <row r="342" spans="1:7" ht="12.75">
      <c r="A342" s="34" t="s">
        <v>140</v>
      </c>
      <c r="B342" s="34" t="s">
        <v>387</v>
      </c>
      <c r="C342" s="34">
        <v>610</v>
      </c>
      <c r="D342" s="24" t="s">
        <v>199</v>
      </c>
      <c r="E342" s="22">
        <f>'№7 '!F634</f>
        <v>34</v>
      </c>
      <c r="F342" s="22">
        <f>'№7 '!G634</f>
        <v>0</v>
      </c>
      <c r="G342" s="22">
        <f>'№7 '!H634</f>
        <v>0</v>
      </c>
    </row>
    <row r="343" spans="1:7" ht="32.45" customHeight="1">
      <c r="A343" s="32" t="s">
        <v>356</v>
      </c>
      <c r="B343" s="34"/>
      <c r="C343" s="34"/>
      <c r="D343" s="16" t="s">
        <v>360</v>
      </c>
      <c r="E343" s="22">
        <f aca="true" t="shared" si="121" ref="E343:G348">E344</f>
        <v>479</v>
      </c>
      <c r="F343" s="22">
        <f t="shared" si="121"/>
        <v>479</v>
      </c>
      <c r="G343" s="22">
        <f t="shared" si="121"/>
        <v>479</v>
      </c>
    </row>
    <row r="344" spans="1:7" ht="32.45" customHeight="1">
      <c r="A344" s="32" t="s">
        <v>356</v>
      </c>
      <c r="B344" s="23">
        <v>1600000000</v>
      </c>
      <c r="C344" s="23"/>
      <c r="D344" s="24" t="s">
        <v>209</v>
      </c>
      <c r="E344" s="22">
        <f t="shared" si="121"/>
        <v>479</v>
      </c>
      <c r="F344" s="22">
        <f t="shared" si="121"/>
        <v>479</v>
      </c>
      <c r="G344" s="22">
        <f t="shared" si="121"/>
        <v>479</v>
      </c>
    </row>
    <row r="345" spans="1:7" ht="32.45" customHeight="1">
      <c r="A345" s="32" t="s">
        <v>356</v>
      </c>
      <c r="B345" s="23">
        <v>1640000000</v>
      </c>
      <c r="C345" s="2"/>
      <c r="D345" s="26" t="s">
        <v>362</v>
      </c>
      <c r="E345" s="22">
        <f t="shared" si="121"/>
        <v>479</v>
      </c>
      <c r="F345" s="22">
        <f t="shared" si="121"/>
        <v>479</v>
      </c>
      <c r="G345" s="22">
        <f t="shared" si="121"/>
        <v>479</v>
      </c>
    </row>
    <row r="346" spans="1:7" ht="32.45" customHeight="1">
      <c r="A346" s="32" t="s">
        <v>356</v>
      </c>
      <c r="B346" s="23">
        <v>1640100000</v>
      </c>
      <c r="C346" s="34"/>
      <c r="D346" s="24" t="s">
        <v>364</v>
      </c>
      <c r="E346" s="22">
        <f t="shared" si="121"/>
        <v>479</v>
      </c>
      <c r="F346" s="22">
        <f t="shared" si="121"/>
        <v>479</v>
      </c>
      <c r="G346" s="22">
        <f t="shared" si="121"/>
        <v>479</v>
      </c>
    </row>
    <row r="347" spans="1:7" ht="19.15" customHeight="1">
      <c r="A347" s="32" t="s">
        <v>356</v>
      </c>
      <c r="B347" s="23">
        <v>1640120510</v>
      </c>
      <c r="C347" s="34"/>
      <c r="D347" s="24" t="s">
        <v>366</v>
      </c>
      <c r="E347" s="22">
        <f t="shared" si="121"/>
        <v>479</v>
      </c>
      <c r="F347" s="22">
        <f t="shared" si="121"/>
        <v>479</v>
      </c>
      <c r="G347" s="22">
        <f t="shared" si="121"/>
        <v>479</v>
      </c>
    </row>
    <row r="348" spans="1:7" ht="32.45" customHeight="1">
      <c r="A348" s="32" t="s">
        <v>356</v>
      </c>
      <c r="B348" s="23">
        <v>1640120510</v>
      </c>
      <c r="C348" s="23" t="s">
        <v>91</v>
      </c>
      <c r="D348" s="24" t="s">
        <v>148</v>
      </c>
      <c r="E348" s="22">
        <f t="shared" si="121"/>
        <v>479</v>
      </c>
      <c r="F348" s="22">
        <f t="shared" si="121"/>
        <v>479</v>
      </c>
      <c r="G348" s="22">
        <f t="shared" si="121"/>
        <v>479</v>
      </c>
    </row>
    <row r="349" spans="1:7" ht="32.45" customHeight="1">
      <c r="A349" s="32" t="s">
        <v>356</v>
      </c>
      <c r="B349" s="23">
        <v>1640120510</v>
      </c>
      <c r="C349" s="34">
        <v>240</v>
      </c>
      <c r="D349" s="24" t="s">
        <v>194</v>
      </c>
      <c r="E349" s="22">
        <f>'№7 '!F641+'№7 '!F404+'№7 '!F241</f>
        <v>479</v>
      </c>
      <c r="F349" s="22">
        <f>'№7 '!G641+'№7 '!G404+'№7 '!G241</f>
        <v>479</v>
      </c>
      <c r="G349" s="22">
        <f>'№7 '!H641+'№7 '!H404+'№7 '!H241</f>
        <v>479</v>
      </c>
    </row>
    <row r="350" spans="1:7" ht="12.75">
      <c r="A350" s="34" t="s">
        <v>59</v>
      </c>
      <c r="B350" s="34" t="s">
        <v>88</v>
      </c>
      <c r="C350" s="34" t="s">
        <v>88</v>
      </c>
      <c r="D350" s="35" t="s">
        <v>184</v>
      </c>
      <c r="E350" s="31">
        <f>E351+E366</f>
        <v>379.70000000000005</v>
      </c>
      <c r="F350" s="31">
        <f aca="true" t="shared" si="122" ref="F350:G350">F351+F366</f>
        <v>386.79999999999995</v>
      </c>
      <c r="G350" s="31">
        <f t="shared" si="122"/>
        <v>386.79999999999995</v>
      </c>
    </row>
    <row r="351" spans="1:7" ht="47.25">
      <c r="A351" s="34" t="s">
        <v>59</v>
      </c>
      <c r="B351" s="23">
        <v>1100000000</v>
      </c>
      <c r="C351" s="34"/>
      <c r="D351" s="24" t="s">
        <v>324</v>
      </c>
      <c r="E351" s="22">
        <f>E357+E352</f>
        <v>258.1</v>
      </c>
      <c r="F351" s="22">
        <f aca="true" t="shared" si="123" ref="F351:G351">F357+F352</f>
        <v>262.4</v>
      </c>
      <c r="G351" s="22">
        <f t="shared" si="123"/>
        <v>262.4</v>
      </c>
    </row>
    <row r="352" spans="1:7" ht="12.75">
      <c r="A352" s="34" t="s">
        <v>59</v>
      </c>
      <c r="B352" s="34">
        <v>1110000000</v>
      </c>
      <c r="C352" s="34"/>
      <c r="D352" s="35" t="s">
        <v>298</v>
      </c>
      <c r="E352" s="22">
        <f>E353</f>
        <v>168.7</v>
      </c>
      <c r="F352" s="22">
        <f aca="true" t="shared" si="124" ref="F352:G355">F353</f>
        <v>168.7</v>
      </c>
      <c r="G352" s="22">
        <f t="shared" si="124"/>
        <v>168.7</v>
      </c>
    </row>
    <row r="353" spans="1:7" ht="21.6" customHeight="1">
      <c r="A353" s="34" t="s">
        <v>59</v>
      </c>
      <c r="B353" s="34">
        <v>1110400000</v>
      </c>
      <c r="C353" s="34"/>
      <c r="D353" s="35" t="s">
        <v>312</v>
      </c>
      <c r="E353" s="22">
        <f>E354</f>
        <v>168.7</v>
      </c>
      <c r="F353" s="22">
        <f t="shared" si="124"/>
        <v>168.7</v>
      </c>
      <c r="G353" s="22">
        <f t="shared" si="124"/>
        <v>168.7</v>
      </c>
    </row>
    <row r="354" spans="1:7" ht="31.5">
      <c r="A354" s="34" t="s">
        <v>59</v>
      </c>
      <c r="B354" s="34" t="s">
        <v>314</v>
      </c>
      <c r="C354" s="34"/>
      <c r="D354" s="35" t="s">
        <v>313</v>
      </c>
      <c r="E354" s="22">
        <f>E355</f>
        <v>168.7</v>
      </c>
      <c r="F354" s="22">
        <f t="shared" si="124"/>
        <v>168.7</v>
      </c>
      <c r="G354" s="22">
        <f t="shared" si="124"/>
        <v>168.7</v>
      </c>
    </row>
    <row r="355" spans="1:7" ht="12.75">
      <c r="A355" s="34" t="s">
        <v>59</v>
      </c>
      <c r="B355" s="34" t="s">
        <v>314</v>
      </c>
      <c r="C355" s="2" t="s">
        <v>95</v>
      </c>
      <c r="D355" s="3" t="s">
        <v>96</v>
      </c>
      <c r="E355" s="22">
        <f>E356</f>
        <v>168.7</v>
      </c>
      <c r="F355" s="22">
        <f t="shared" si="124"/>
        <v>168.7</v>
      </c>
      <c r="G355" s="22">
        <f t="shared" si="124"/>
        <v>168.7</v>
      </c>
    </row>
    <row r="356" spans="1:7" ht="31.5">
      <c r="A356" s="34" t="s">
        <v>59</v>
      </c>
      <c r="B356" s="34" t="s">
        <v>314</v>
      </c>
      <c r="C356" s="34">
        <v>320</v>
      </c>
      <c r="D356" s="24" t="s">
        <v>197</v>
      </c>
      <c r="E356" s="22">
        <f>'№7 '!F648</f>
        <v>168.7</v>
      </c>
      <c r="F356" s="22">
        <f>'№7 '!G648</f>
        <v>168.7</v>
      </c>
      <c r="G356" s="22">
        <f>'№7 '!H648</f>
        <v>168.7</v>
      </c>
    </row>
    <row r="357" spans="1:7" ht="31.5">
      <c r="A357" s="34" t="s">
        <v>59</v>
      </c>
      <c r="B357" s="23">
        <v>1130000000</v>
      </c>
      <c r="C357" s="34"/>
      <c r="D357" s="35" t="s">
        <v>212</v>
      </c>
      <c r="E357" s="22">
        <f>E358+E362</f>
        <v>89.4</v>
      </c>
      <c r="F357" s="22">
        <f aca="true" t="shared" si="125" ref="F357:G357">F358+F362</f>
        <v>93.69999999999999</v>
      </c>
      <c r="G357" s="22">
        <f t="shared" si="125"/>
        <v>93.69999999999999</v>
      </c>
    </row>
    <row r="358" spans="1:7" ht="31.5">
      <c r="A358" s="34" t="s">
        <v>59</v>
      </c>
      <c r="B358" s="34">
        <v>1130200000</v>
      </c>
      <c r="C358" s="34"/>
      <c r="D358" s="35" t="s">
        <v>315</v>
      </c>
      <c r="E358" s="22">
        <f>E359</f>
        <v>21.9</v>
      </c>
      <c r="F358" s="22">
        <f aca="true" t="shared" si="126" ref="F358:G359">F359</f>
        <v>23.9</v>
      </c>
      <c r="G358" s="22">
        <f t="shared" si="126"/>
        <v>23.9</v>
      </c>
    </row>
    <row r="359" spans="1:7" ht="39" customHeight="1">
      <c r="A359" s="34" t="s">
        <v>59</v>
      </c>
      <c r="B359" s="34">
        <v>1130220270</v>
      </c>
      <c r="C359" s="34"/>
      <c r="D359" s="35" t="s">
        <v>316</v>
      </c>
      <c r="E359" s="22">
        <f>E360</f>
        <v>21.9</v>
      </c>
      <c r="F359" s="22">
        <f t="shared" si="126"/>
        <v>23.9</v>
      </c>
      <c r="G359" s="22">
        <f t="shared" si="126"/>
        <v>23.9</v>
      </c>
    </row>
    <row r="360" spans="1:7" ht="12.75">
      <c r="A360" s="34" t="s">
        <v>59</v>
      </c>
      <c r="B360" s="34">
        <v>1130220270</v>
      </c>
      <c r="C360" s="23" t="s">
        <v>95</v>
      </c>
      <c r="D360" s="24" t="s">
        <v>96</v>
      </c>
      <c r="E360" s="22">
        <f>'№7 '!F248+'№7 '!F494</f>
        <v>21.9</v>
      </c>
      <c r="F360" s="22">
        <f>'№7 '!G248+'№7 '!G494</f>
        <v>23.9</v>
      </c>
      <c r="G360" s="22">
        <f>'№7 '!H248+'№7 '!H494</f>
        <v>23.9</v>
      </c>
    </row>
    <row r="361" spans="1:7" ht="12.75">
      <c r="A361" s="34" t="s">
        <v>59</v>
      </c>
      <c r="B361" s="34">
        <v>1130220270</v>
      </c>
      <c r="C361" s="34">
        <v>350</v>
      </c>
      <c r="D361" s="35" t="s">
        <v>277</v>
      </c>
      <c r="E361" s="22">
        <f>'№7 '!F494+'№7 '!F248</f>
        <v>21.9</v>
      </c>
      <c r="F361" s="22">
        <f>'№7 '!G494+'№7 '!G248</f>
        <v>23.9</v>
      </c>
      <c r="G361" s="22">
        <f>'№7 '!H494+'№7 '!H248</f>
        <v>23.9</v>
      </c>
    </row>
    <row r="362" spans="1:7" ht="31.5">
      <c r="A362" s="34" t="s">
        <v>59</v>
      </c>
      <c r="B362" s="34">
        <v>1130400000</v>
      </c>
      <c r="C362" s="34"/>
      <c r="D362" s="35" t="s">
        <v>253</v>
      </c>
      <c r="E362" s="22">
        <f>E363</f>
        <v>67.5</v>
      </c>
      <c r="F362" s="22">
        <f aca="true" t="shared" si="127" ref="F362:G364">F363</f>
        <v>69.8</v>
      </c>
      <c r="G362" s="22">
        <f t="shared" si="127"/>
        <v>69.8</v>
      </c>
    </row>
    <row r="363" spans="1:7" ht="31.5">
      <c r="A363" s="34" t="s">
        <v>59</v>
      </c>
      <c r="B363" s="34">
        <v>1130420290</v>
      </c>
      <c r="C363" s="34"/>
      <c r="D363" s="35" t="s">
        <v>254</v>
      </c>
      <c r="E363" s="22">
        <f>E364</f>
        <v>67.5</v>
      </c>
      <c r="F363" s="22">
        <f t="shared" si="127"/>
        <v>69.8</v>
      </c>
      <c r="G363" s="22">
        <f t="shared" si="127"/>
        <v>69.8</v>
      </c>
    </row>
    <row r="364" spans="1:7" ht="31.5">
      <c r="A364" s="34" t="s">
        <v>59</v>
      </c>
      <c r="B364" s="34">
        <v>1130420290</v>
      </c>
      <c r="C364" s="23" t="s">
        <v>150</v>
      </c>
      <c r="D364" s="24" t="s">
        <v>151</v>
      </c>
      <c r="E364" s="22">
        <f>E365</f>
        <v>67.5</v>
      </c>
      <c r="F364" s="22">
        <f t="shared" si="127"/>
        <v>69.8</v>
      </c>
      <c r="G364" s="22">
        <f t="shared" si="127"/>
        <v>69.8</v>
      </c>
    </row>
    <row r="365" spans="1:7" ht="12.75">
      <c r="A365" s="34" t="s">
        <v>59</v>
      </c>
      <c r="B365" s="34">
        <v>1130420290</v>
      </c>
      <c r="C365" s="34">
        <v>610</v>
      </c>
      <c r="D365" s="24" t="s">
        <v>199</v>
      </c>
      <c r="E365" s="22">
        <f>'№7 '!F252</f>
        <v>67.5</v>
      </c>
      <c r="F365" s="22">
        <f>'№7 '!G252</f>
        <v>69.8</v>
      </c>
      <c r="G365" s="22">
        <f>'№7 '!H252</f>
        <v>69.8</v>
      </c>
    </row>
    <row r="366" spans="1:7" ht="47.25">
      <c r="A366" s="34" t="s">
        <v>59</v>
      </c>
      <c r="B366" s="23">
        <v>1200000000</v>
      </c>
      <c r="C366" s="34"/>
      <c r="D366" s="35" t="s">
        <v>319</v>
      </c>
      <c r="E366" s="22">
        <f>E367</f>
        <v>121.6</v>
      </c>
      <c r="F366" s="22">
        <f aca="true" t="shared" si="128" ref="F366:G367">F367</f>
        <v>124.4</v>
      </c>
      <c r="G366" s="22">
        <f t="shared" si="128"/>
        <v>124.4</v>
      </c>
    </row>
    <row r="367" spans="1:7" ht="31.5">
      <c r="A367" s="34" t="s">
        <v>59</v>
      </c>
      <c r="B367" s="23">
        <v>1240000000</v>
      </c>
      <c r="C367" s="12"/>
      <c r="D367" s="35" t="s">
        <v>243</v>
      </c>
      <c r="E367" s="22">
        <f>E368</f>
        <v>121.6</v>
      </c>
      <c r="F367" s="22">
        <f t="shared" si="128"/>
        <v>124.4</v>
      </c>
      <c r="G367" s="22">
        <f t="shared" si="128"/>
        <v>124.4</v>
      </c>
    </row>
    <row r="368" spans="1:7" ht="31.5">
      <c r="A368" s="34" t="s">
        <v>59</v>
      </c>
      <c r="B368" s="12" t="s">
        <v>245</v>
      </c>
      <c r="C368" s="12"/>
      <c r="D368" s="35" t="s">
        <v>244</v>
      </c>
      <c r="E368" s="22">
        <f>E372+E375+E378+E369</f>
        <v>121.6</v>
      </c>
      <c r="F368" s="22">
        <f aca="true" t="shared" si="129" ref="F368:G368">F372+F375+F378+F369</f>
        <v>124.4</v>
      </c>
      <c r="G368" s="22">
        <f t="shared" si="129"/>
        <v>124.4</v>
      </c>
    </row>
    <row r="369" spans="1:7" ht="12.75">
      <c r="A369" s="4" t="s">
        <v>59</v>
      </c>
      <c r="B369" s="12" t="s">
        <v>355</v>
      </c>
      <c r="C369" s="14"/>
      <c r="D369" s="35" t="s">
        <v>259</v>
      </c>
      <c r="E369" s="22">
        <f>E370</f>
        <v>49.3</v>
      </c>
      <c r="F369" s="22">
        <f aca="true" t="shared" si="130" ref="F369:G370">F370</f>
        <v>51</v>
      </c>
      <c r="G369" s="22">
        <f t="shared" si="130"/>
        <v>51</v>
      </c>
    </row>
    <row r="370" spans="1:7" ht="31.5">
      <c r="A370" s="4" t="s">
        <v>59</v>
      </c>
      <c r="B370" s="12" t="s">
        <v>355</v>
      </c>
      <c r="C370" s="23" t="s">
        <v>150</v>
      </c>
      <c r="D370" s="24" t="s">
        <v>151</v>
      </c>
      <c r="E370" s="22">
        <f>E371</f>
        <v>49.3</v>
      </c>
      <c r="F370" s="22">
        <f t="shared" si="130"/>
        <v>51</v>
      </c>
      <c r="G370" s="22">
        <f t="shared" si="130"/>
        <v>51</v>
      </c>
    </row>
    <row r="371" spans="1:7" ht="12.75">
      <c r="A371" s="4" t="s">
        <v>59</v>
      </c>
      <c r="B371" s="12" t="s">
        <v>355</v>
      </c>
      <c r="C371" s="34">
        <v>610</v>
      </c>
      <c r="D371" s="24" t="s">
        <v>199</v>
      </c>
      <c r="E371" s="22">
        <f>'№7 '!F258</f>
        <v>49.3</v>
      </c>
      <c r="F371" s="22">
        <f>'№7 '!G258</f>
        <v>51</v>
      </c>
      <c r="G371" s="22">
        <f>'№7 '!H258</f>
        <v>51</v>
      </c>
    </row>
    <row r="372" spans="1:7" ht="31.5">
      <c r="A372" s="34" t="s">
        <v>59</v>
      </c>
      <c r="B372" s="12" t="s">
        <v>247</v>
      </c>
      <c r="C372" s="12"/>
      <c r="D372" s="35" t="s">
        <v>246</v>
      </c>
      <c r="E372" s="22">
        <f>E373</f>
        <v>22.3</v>
      </c>
      <c r="F372" s="22">
        <f aca="true" t="shared" si="131" ref="F372:G373">F373</f>
        <v>22.9</v>
      </c>
      <c r="G372" s="22">
        <f t="shared" si="131"/>
        <v>22.9</v>
      </c>
    </row>
    <row r="373" spans="1:7" ht="31.5">
      <c r="A373" s="34" t="s">
        <v>59</v>
      </c>
      <c r="B373" s="12" t="s">
        <v>247</v>
      </c>
      <c r="C373" s="23" t="s">
        <v>91</v>
      </c>
      <c r="D373" s="24" t="s">
        <v>148</v>
      </c>
      <c r="E373" s="22">
        <f>E374</f>
        <v>22.3</v>
      </c>
      <c r="F373" s="22">
        <f t="shared" si="131"/>
        <v>22.9</v>
      </c>
      <c r="G373" s="22">
        <f t="shared" si="131"/>
        <v>22.9</v>
      </c>
    </row>
    <row r="374" spans="1:7" ht="33" customHeight="1">
      <c r="A374" s="34" t="s">
        <v>59</v>
      </c>
      <c r="B374" s="12" t="s">
        <v>247</v>
      </c>
      <c r="C374" s="34">
        <v>240</v>
      </c>
      <c r="D374" s="24" t="s">
        <v>194</v>
      </c>
      <c r="E374" s="22">
        <f>'№7 '!F500+'№7 '!F261</f>
        <v>22.3</v>
      </c>
      <c r="F374" s="22">
        <f>'№7 '!G500+'№7 '!G261</f>
        <v>22.9</v>
      </c>
      <c r="G374" s="22">
        <f>'№7 '!H500+'№7 '!H261</f>
        <v>22.9</v>
      </c>
    </row>
    <row r="375" spans="1:7" ht="31.5">
      <c r="A375" s="34" t="s">
        <v>59</v>
      </c>
      <c r="B375" s="12" t="s">
        <v>249</v>
      </c>
      <c r="C375" s="12"/>
      <c r="D375" s="35" t="s">
        <v>248</v>
      </c>
      <c r="E375" s="22">
        <f>E376</f>
        <v>14</v>
      </c>
      <c r="F375" s="22">
        <f aca="true" t="shared" si="132" ref="F375:G376">F376</f>
        <v>14.5</v>
      </c>
      <c r="G375" s="22">
        <f t="shared" si="132"/>
        <v>14.5</v>
      </c>
    </row>
    <row r="376" spans="1:7" ht="31.5">
      <c r="A376" s="34" t="s">
        <v>59</v>
      </c>
      <c r="B376" s="12" t="s">
        <v>249</v>
      </c>
      <c r="C376" s="23" t="s">
        <v>91</v>
      </c>
      <c r="D376" s="24" t="s">
        <v>148</v>
      </c>
      <c r="E376" s="22">
        <f>E377</f>
        <v>14</v>
      </c>
      <c r="F376" s="22">
        <f t="shared" si="132"/>
        <v>14.5</v>
      </c>
      <c r="G376" s="22">
        <f t="shared" si="132"/>
        <v>14.5</v>
      </c>
    </row>
    <row r="377" spans="1:7" ht="35.45" customHeight="1">
      <c r="A377" s="34" t="s">
        <v>59</v>
      </c>
      <c r="B377" s="12" t="s">
        <v>249</v>
      </c>
      <c r="C377" s="34">
        <v>240</v>
      </c>
      <c r="D377" s="24" t="s">
        <v>194</v>
      </c>
      <c r="E377" s="22">
        <f>'№7 '!F264+'№7 '!F503</f>
        <v>14</v>
      </c>
      <c r="F377" s="22">
        <f>'№7 '!G264+'№7 '!G503</f>
        <v>14.5</v>
      </c>
      <c r="G377" s="22">
        <f>'№7 '!H264+'№7 '!H503</f>
        <v>14.5</v>
      </c>
    </row>
    <row r="378" spans="1:7" ht="12.75">
      <c r="A378" s="34" t="s">
        <v>59</v>
      </c>
      <c r="B378" s="12" t="s">
        <v>361</v>
      </c>
      <c r="C378" s="12"/>
      <c r="D378" s="35" t="s">
        <v>250</v>
      </c>
      <c r="E378" s="22">
        <f>E379</f>
        <v>36</v>
      </c>
      <c r="F378" s="22">
        <f aca="true" t="shared" si="133" ref="F378:G379">F379</f>
        <v>36</v>
      </c>
      <c r="G378" s="22">
        <f t="shared" si="133"/>
        <v>36</v>
      </c>
    </row>
    <row r="379" spans="1:7" ht="12.75">
      <c r="A379" s="34" t="s">
        <v>59</v>
      </c>
      <c r="B379" s="12" t="s">
        <v>361</v>
      </c>
      <c r="C379" s="23" t="s">
        <v>95</v>
      </c>
      <c r="D379" s="24" t="s">
        <v>96</v>
      </c>
      <c r="E379" s="22">
        <f>E380</f>
        <v>36</v>
      </c>
      <c r="F379" s="22">
        <f t="shared" si="133"/>
        <v>36</v>
      </c>
      <c r="G379" s="22">
        <f t="shared" si="133"/>
        <v>36</v>
      </c>
    </row>
    <row r="380" spans="1:7" ht="12.75">
      <c r="A380" s="34" t="s">
        <v>59</v>
      </c>
      <c r="B380" s="12" t="s">
        <v>361</v>
      </c>
      <c r="C380" s="12" t="s">
        <v>251</v>
      </c>
      <c r="D380" s="35" t="s">
        <v>252</v>
      </c>
      <c r="E380" s="22">
        <f>'№7 '!F506+'№7 '!F267</f>
        <v>36</v>
      </c>
      <c r="F380" s="22">
        <f>'№7 '!G506+'№7 '!G267</f>
        <v>36</v>
      </c>
      <c r="G380" s="22">
        <f>'№7 '!H506+'№7 '!H267</f>
        <v>36</v>
      </c>
    </row>
    <row r="381" spans="1:7" ht="12.75">
      <c r="A381" s="34" t="s">
        <v>74</v>
      </c>
      <c r="B381" s="34" t="s">
        <v>88</v>
      </c>
      <c r="C381" s="34" t="s">
        <v>88</v>
      </c>
      <c r="D381" s="35" t="s">
        <v>16</v>
      </c>
      <c r="E381" s="22">
        <f>E382+E394</f>
        <v>7219.900000000001</v>
      </c>
      <c r="F381" s="22">
        <f>F382+F394</f>
        <v>5926.7</v>
      </c>
      <c r="G381" s="22">
        <f>G382+G394</f>
        <v>5926.7</v>
      </c>
    </row>
    <row r="382" spans="1:7" ht="47.25">
      <c r="A382" s="34" t="s">
        <v>74</v>
      </c>
      <c r="B382" s="23">
        <v>1100000000</v>
      </c>
      <c r="C382" s="34"/>
      <c r="D382" s="24" t="s">
        <v>324</v>
      </c>
      <c r="E382" s="22">
        <f>E383</f>
        <v>396.79999999999995</v>
      </c>
      <c r="F382" s="22">
        <f aca="true" t="shared" si="134" ref="F382:G392">F383</f>
        <v>396.79999999999995</v>
      </c>
      <c r="G382" s="22">
        <f t="shared" si="134"/>
        <v>396.79999999999995</v>
      </c>
    </row>
    <row r="383" spans="1:7" ht="31.5">
      <c r="A383" s="34" t="s">
        <v>74</v>
      </c>
      <c r="B383" s="23">
        <v>1130000000</v>
      </c>
      <c r="C383" s="35"/>
      <c r="D383" s="35" t="s">
        <v>212</v>
      </c>
      <c r="E383" s="22">
        <f>E390+E384</f>
        <v>396.79999999999995</v>
      </c>
      <c r="F383" s="22">
        <f>F390+F384</f>
        <v>396.79999999999995</v>
      </c>
      <c r="G383" s="22">
        <f>G390+G384</f>
        <v>396.79999999999995</v>
      </c>
    </row>
    <row r="384" spans="1:7" ht="31.5">
      <c r="A384" s="34" t="s">
        <v>74</v>
      </c>
      <c r="B384" s="34">
        <v>1130100000</v>
      </c>
      <c r="C384" s="35"/>
      <c r="D384" s="35" t="s">
        <v>376</v>
      </c>
      <c r="E384" s="22">
        <f>E385</f>
        <v>259.9</v>
      </c>
      <c r="F384" s="22">
        <f aca="true" t="shared" si="135" ref="F384:G386">F385</f>
        <v>259.9</v>
      </c>
      <c r="G384" s="22">
        <f t="shared" si="135"/>
        <v>259.9</v>
      </c>
    </row>
    <row r="385" spans="1:7" ht="31.5">
      <c r="A385" s="34" t="s">
        <v>74</v>
      </c>
      <c r="B385" s="23">
        <v>1130120260</v>
      </c>
      <c r="C385" s="35"/>
      <c r="D385" s="35" t="s">
        <v>379</v>
      </c>
      <c r="E385" s="22">
        <f>E386+E388</f>
        <v>259.9</v>
      </c>
      <c r="F385" s="22">
        <f aca="true" t="shared" si="136" ref="F385:G385">F386+F388</f>
        <v>259.9</v>
      </c>
      <c r="G385" s="22">
        <f t="shared" si="136"/>
        <v>259.9</v>
      </c>
    </row>
    <row r="386" spans="1:7" ht="31.5">
      <c r="A386" s="34" t="s">
        <v>74</v>
      </c>
      <c r="B386" s="23">
        <v>1130120260</v>
      </c>
      <c r="C386" s="34" t="s">
        <v>91</v>
      </c>
      <c r="D386" s="35" t="s">
        <v>148</v>
      </c>
      <c r="E386" s="22">
        <f>E387</f>
        <v>169.59999999999997</v>
      </c>
      <c r="F386" s="22">
        <f t="shared" si="135"/>
        <v>169.59999999999997</v>
      </c>
      <c r="G386" s="22">
        <f t="shared" si="135"/>
        <v>169.59999999999997</v>
      </c>
    </row>
    <row r="387" spans="1:7" ht="31.15" customHeight="1">
      <c r="A387" s="34" t="s">
        <v>74</v>
      </c>
      <c r="B387" s="23">
        <v>1130120260</v>
      </c>
      <c r="C387" s="34">
        <v>240</v>
      </c>
      <c r="D387" s="35" t="s">
        <v>194</v>
      </c>
      <c r="E387" s="22">
        <f>'№7 '!F655</f>
        <v>169.59999999999997</v>
      </c>
      <c r="F387" s="22">
        <f>'№7 '!G655</f>
        <v>169.59999999999997</v>
      </c>
      <c r="G387" s="22">
        <f>'№7 '!H655</f>
        <v>169.59999999999997</v>
      </c>
    </row>
    <row r="388" spans="1:7" ht="27" customHeight="1">
      <c r="A388" s="148" t="s">
        <v>74</v>
      </c>
      <c r="B388" s="150">
        <v>1130120260</v>
      </c>
      <c r="C388" s="2" t="s">
        <v>95</v>
      </c>
      <c r="D388" s="48" t="s">
        <v>96</v>
      </c>
      <c r="E388" s="22">
        <f>E389</f>
        <v>90.3</v>
      </c>
      <c r="F388" s="22">
        <f aca="true" t="shared" si="137" ref="F388:G388">F389</f>
        <v>90.3</v>
      </c>
      <c r="G388" s="22">
        <f t="shared" si="137"/>
        <v>90.3</v>
      </c>
    </row>
    <row r="389" spans="1:7" ht="25.9" customHeight="1">
      <c r="A389" s="148" t="s">
        <v>74</v>
      </c>
      <c r="B389" s="150">
        <v>1130120260</v>
      </c>
      <c r="C389" s="148">
        <v>350</v>
      </c>
      <c r="D389" s="149" t="s">
        <v>277</v>
      </c>
      <c r="E389" s="22">
        <f>'№7 '!F657</f>
        <v>90.3</v>
      </c>
      <c r="F389" s="22">
        <f>'№7 '!G657</f>
        <v>90.3</v>
      </c>
      <c r="G389" s="22">
        <f>'№7 '!H657</f>
        <v>90.3</v>
      </c>
    </row>
    <row r="390" spans="1:7" ht="31.5">
      <c r="A390" s="34" t="s">
        <v>74</v>
      </c>
      <c r="B390" s="34">
        <v>1130200000</v>
      </c>
      <c r="C390" s="34"/>
      <c r="D390" s="35" t="s">
        <v>315</v>
      </c>
      <c r="E390" s="22">
        <f>E391</f>
        <v>136.9</v>
      </c>
      <c r="F390" s="22">
        <f t="shared" si="134"/>
        <v>136.9</v>
      </c>
      <c r="G390" s="22">
        <f t="shared" si="134"/>
        <v>136.9</v>
      </c>
    </row>
    <row r="391" spans="1:7" ht="31.5">
      <c r="A391" s="34" t="s">
        <v>74</v>
      </c>
      <c r="B391" s="34">
        <v>1130220270</v>
      </c>
      <c r="C391" s="34"/>
      <c r="D391" s="35" t="s">
        <v>316</v>
      </c>
      <c r="E391" s="22">
        <f>E392</f>
        <v>136.9</v>
      </c>
      <c r="F391" s="22">
        <f t="shared" si="134"/>
        <v>136.9</v>
      </c>
      <c r="G391" s="22">
        <f t="shared" si="134"/>
        <v>136.9</v>
      </c>
    </row>
    <row r="392" spans="1:7" ht="31.5">
      <c r="A392" s="34" t="s">
        <v>74</v>
      </c>
      <c r="B392" s="34">
        <v>1130220270</v>
      </c>
      <c r="C392" s="34" t="s">
        <v>91</v>
      </c>
      <c r="D392" s="35" t="s">
        <v>148</v>
      </c>
      <c r="E392" s="22">
        <f>E393</f>
        <v>136.9</v>
      </c>
      <c r="F392" s="22">
        <f t="shared" si="134"/>
        <v>136.9</v>
      </c>
      <c r="G392" s="22">
        <f t="shared" si="134"/>
        <v>136.9</v>
      </c>
    </row>
    <row r="393" spans="1:7" ht="34.9" customHeight="1">
      <c r="A393" s="34" t="s">
        <v>74</v>
      </c>
      <c r="B393" s="34">
        <v>1130220270</v>
      </c>
      <c r="C393" s="34">
        <v>240</v>
      </c>
      <c r="D393" s="35" t="s">
        <v>194</v>
      </c>
      <c r="E393" s="22">
        <f>'№7 '!F661</f>
        <v>136.9</v>
      </c>
      <c r="F393" s="22">
        <f>'№7 '!G661</f>
        <v>136.9</v>
      </c>
      <c r="G393" s="22">
        <f>'№7 '!H661</f>
        <v>136.9</v>
      </c>
    </row>
    <row r="394" spans="1:7" ht="12.75">
      <c r="A394" s="34" t="s">
        <v>74</v>
      </c>
      <c r="B394" s="34">
        <v>9900000000</v>
      </c>
      <c r="C394" s="34"/>
      <c r="D394" s="35" t="s">
        <v>200</v>
      </c>
      <c r="E394" s="22">
        <f>E395</f>
        <v>6823.1</v>
      </c>
      <c r="F394" s="22">
        <f aca="true" t="shared" si="138" ref="F394:G394">F395</f>
        <v>5529.9</v>
      </c>
      <c r="G394" s="22">
        <f t="shared" si="138"/>
        <v>5529.9</v>
      </c>
    </row>
    <row r="395" spans="1:7" ht="31.5">
      <c r="A395" s="34" t="s">
        <v>74</v>
      </c>
      <c r="B395" s="34">
        <v>9990000000</v>
      </c>
      <c r="C395" s="34"/>
      <c r="D395" s="35" t="s">
        <v>272</v>
      </c>
      <c r="E395" s="22">
        <f>E396+E400</f>
        <v>6823.1</v>
      </c>
      <c r="F395" s="22">
        <f aca="true" t="shared" si="139" ref="F395:G395">F396+F400</f>
        <v>5529.9</v>
      </c>
      <c r="G395" s="22">
        <f t="shared" si="139"/>
        <v>5529.9</v>
      </c>
    </row>
    <row r="396" spans="1:7" ht="31.5">
      <c r="A396" s="34" t="s">
        <v>74</v>
      </c>
      <c r="B396" s="34">
        <v>9990200000</v>
      </c>
      <c r="C396" s="35"/>
      <c r="D396" s="35" t="s">
        <v>215</v>
      </c>
      <c r="E396" s="22">
        <f>E397</f>
        <v>4585.7</v>
      </c>
      <c r="F396" s="22">
        <f aca="true" t="shared" si="140" ref="F396:G398">F397</f>
        <v>5529.9</v>
      </c>
      <c r="G396" s="22">
        <f t="shared" si="140"/>
        <v>5529.9</v>
      </c>
    </row>
    <row r="397" spans="1:7" ht="47.25">
      <c r="A397" s="34" t="s">
        <v>74</v>
      </c>
      <c r="B397" s="34">
        <v>9990225000</v>
      </c>
      <c r="C397" s="34"/>
      <c r="D397" s="35" t="s">
        <v>216</v>
      </c>
      <c r="E397" s="22">
        <f>E398</f>
        <v>4585.7</v>
      </c>
      <c r="F397" s="22">
        <f t="shared" si="140"/>
        <v>5529.9</v>
      </c>
      <c r="G397" s="22">
        <f t="shared" si="140"/>
        <v>5529.9</v>
      </c>
    </row>
    <row r="398" spans="1:7" ht="63">
      <c r="A398" s="34" t="s">
        <v>74</v>
      </c>
      <c r="B398" s="34">
        <v>9990225000</v>
      </c>
      <c r="C398" s="34" t="s">
        <v>90</v>
      </c>
      <c r="D398" s="35" t="s">
        <v>2</v>
      </c>
      <c r="E398" s="22">
        <f>E399</f>
        <v>4585.7</v>
      </c>
      <c r="F398" s="22">
        <f t="shared" si="140"/>
        <v>5529.9</v>
      </c>
      <c r="G398" s="22">
        <f t="shared" si="140"/>
        <v>5529.9</v>
      </c>
    </row>
    <row r="399" spans="1:7" ht="34.9" customHeight="1">
      <c r="A399" s="34" t="s">
        <v>74</v>
      </c>
      <c r="B399" s="34">
        <v>9990225000</v>
      </c>
      <c r="C399" s="34">
        <v>120</v>
      </c>
      <c r="D399" s="35" t="s">
        <v>193</v>
      </c>
      <c r="E399" s="22">
        <f>'№7 '!F667</f>
        <v>4585.7</v>
      </c>
      <c r="F399" s="22">
        <f>'№7 '!G667</f>
        <v>5529.9</v>
      </c>
      <c r="G399" s="22">
        <f>'№7 '!H667</f>
        <v>5529.9</v>
      </c>
    </row>
    <row r="400" spans="1:7" ht="31.5">
      <c r="A400" s="34" t="s">
        <v>74</v>
      </c>
      <c r="B400" s="34">
        <v>9990300000</v>
      </c>
      <c r="C400" s="34"/>
      <c r="D400" s="35" t="s">
        <v>287</v>
      </c>
      <c r="E400" s="22">
        <f>E401+E403+E405</f>
        <v>2237.4</v>
      </c>
      <c r="F400" s="22">
        <f aca="true" t="shared" si="141" ref="F400:G400">F401+F403+F405</f>
        <v>0</v>
      </c>
      <c r="G400" s="22">
        <f t="shared" si="141"/>
        <v>0</v>
      </c>
    </row>
    <row r="401" spans="1:7" ht="63">
      <c r="A401" s="34" t="s">
        <v>74</v>
      </c>
      <c r="B401" s="34">
        <v>9990300000</v>
      </c>
      <c r="C401" s="34" t="s">
        <v>90</v>
      </c>
      <c r="D401" s="35" t="s">
        <v>2</v>
      </c>
      <c r="E401" s="22">
        <f>E402</f>
        <v>1649.8</v>
      </c>
      <c r="F401" s="22">
        <f aca="true" t="shared" si="142" ref="F401:G401">F402</f>
        <v>0</v>
      </c>
      <c r="G401" s="22">
        <f t="shared" si="142"/>
        <v>0</v>
      </c>
    </row>
    <row r="402" spans="1:7" ht="12.75">
      <c r="A402" s="34" t="s">
        <v>74</v>
      </c>
      <c r="B402" s="34">
        <v>9990300000</v>
      </c>
      <c r="C402" s="34">
        <v>110</v>
      </c>
      <c r="D402" s="26" t="s">
        <v>288</v>
      </c>
      <c r="E402" s="22">
        <f>'№7 '!F670</f>
        <v>1649.8</v>
      </c>
      <c r="F402" s="22">
        <f>'№7 '!G670</f>
        <v>0</v>
      </c>
      <c r="G402" s="22">
        <f>'№7 '!H670</f>
        <v>0</v>
      </c>
    </row>
    <row r="403" spans="1:7" ht="31.5">
      <c r="A403" s="34" t="s">
        <v>74</v>
      </c>
      <c r="B403" s="34">
        <v>9990300000</v>
      </c>
      <c r="C403" s="34" t="s">
        <v>91</v>
      </c>
      <c r="D403" s="35" t="s">
        <v>148</v>
      </c>
      <c r="E403" s="22">
        <f>E404</f>
        <v>522.6</v>
      </c>
      <c r="F403" s="22">
        <f aca="true" t="shared" si="143" ref="F403:G403">F404</f>
        <v>0</v>
      </c>
      <c r="G403" s="22">
        <f t="shared" si="143"/>
        <v>0</v>
      </c>
    </row>
    <row r="404" spans="1:7" ht="33.6" customHeight="1">
      <c r="A404" s="34" t="s">
        <v>74</v>
      </c>
      <c r="B404" s="34">
        <v>9990300000</v>
      </c>
      <c r="C404" s="34">
        <v>240</v>
      </c>
      <c r="D404" s="35" t="s">
        <v>194</v>
      </c>
      <c r="E404" s="22">
        <f>'№7 '!F672</f>
        <v>522.6</v>
      </c>
      <c r="F404" s="22">
        <f>'№7 '!G672</f>
        <v>0</v>
      </c>
      <c r="G404" s="22">
        <f>'№7 '!H672</f>
        <v>0</v>
      </c>
    </row>
    <row r="405" spans="1:7" ht="12.75">
      <c r="A405" s="34" t="s">
        <v>74</v>
      </c>
      <c r="B405" s="34">
        <v>9990300000</v>
      </c>
      <c r="C405" s="34" t="s">
        <v>92</v>
      </c>
      <c r="D405" s="35" t="s">
        <v>93</v>
      </c>
      <c r="E405" s="22">
        <f>E406</f>
        <v>65</v>
      </c>
      <c r="F405" s="22">
        <f aca="true" t="shared" si="144" ref="F405:G405">F406</f>
        <v>0</v>
      </c>
      <c r="G405" s="22">
        <f t="shared" si="144"/>
        <v>0</v>
      </c>
    </row>
    <row r="406" spans="1:7" ht="12.75">
      <c r="A406" s="34" t="s">
        <v>74</v>
      </c>
      <c r="B406" s="34">
        <v>9990300000</v>
      </c>
      <c r="C406" s="34">
        <v>850</v>
      </c>
      <c r="D406" s="35" t="s">
        <v>195</v>
      </c>
      <c r="E406" s="22">
        <f>'№7 '!F674</f>
        <v>65</v>
      </c>
      <c r="F406" s="22">
        <f>'№7 '!G674</f>
        <v>0</v>
      </c>
      <c r="G406" s="22">
        <f>'№7 '!H674</f>
        <v>0</v>
      </c>
    </row>
    <row r="407" spans="1:7" ht="12.75">
      <c r="A407" s="6" t="s">
        <v>62</v>
      </c>
      <c r="B407" s="6" t="s">
        <v>88</v>
      </c>
      <c r="C407" s="6" t="s">
        <v>88</v>
      </c>
      <c r="D407" s="29" t="s">
        <v>104</v>
      </c>
      <c r="E407" s="8">
        <f>E408</f>
        <v>29194.800000000003</v>
      </c>
      <c r="F407" s="8">
        <f aca="true" t="shared" si="145" ref="F407:G408">F408</f>
        <v>29347.9</v>
      </c>
      <c r="G407" s="8">
        <f t="shared" si="145"/>
        <v>29347.9</v>
      </c>
    </row>
    <row r="408" spans="1:7" ht="12.75">
      <c r="A408" s="36" t="s">
        <v>63</v>
      </c>
      <c r="B408" s="36" t="s">
        <v>88</v>
      </c>
      <c r="C408" s="36" t="s">
        <v>88</v>
      </c>
      <c r="D408" s="16" t="s">
        <v>17</v>
      </c>
      <c r="E408" s="9">
        <f>E409</f>
        <v>29194.800000000003</v>
      </c>
      <c r="F408" s="9">
        <f t="shared" si="145"/>
        <v>29347.9</v>
      </c>
      <c r="G408" s="9">
        <f t="shared" si="145"/>
        <v>29347.9</v>
      </c>
    </row>
    <row r="409" spans="1:7" ht="47.25">
      <c r="A409" s="34" t="s">
        <v>63</v>
      </c>
      <c r="B409" s="23">
        <v>1200000000</v>
      </c>
      <c r="C409" s="34"/>
      <c r="D409" s="35" t="s">
        <v>319</v>
      </c>
      <c r="E409" s="22">
        <f>E410+E419</f>
        <v>29194.800000000003</v>
      </c>
      <c r="F409" s="22">
        <f aca="true" t="shared" si="146" ref="F409:G409">F410+F419</f>
        <v>29347.9</v>
      </c>
      <c r="G409" s="22">
        <f t="shared" si="146"/>
        <v>29347.9</v>
      </c>
    </row>
    <row r="410" spans="1:7" ht="31.5">
      <c r="A410" s="34" t="s">
        <v>63</v>
      </c>
      <c r="B410" s="23">
        <v>1210000000</v>
      </c>
      <c r="C410" s="34"/>
      <c r="D410" s="35" t="s">
        <v>335</v>
      </c>
      <c r="E410" s="22">
        <f>E411+E415</f>
        <v>9691.1</v>
      </c>
      <c r="F410" s="22">
        <f aca="true" t="shared" si="147" ref="F410:G410">F411+F415</f>
        <v>9867.1</v>
      </c>
      <c r="G410" s="22">
        <f t="shared" si="147"/>
        <v>9867.1</v>
      </c>
    </row>
    <row r="411" spans="1:7" ht="31.5">
      <c r="A411" s="34" t="s">
        <v>63</v>
      </c>
      <c r="B411" s="23">
        <v>1210100000</v>
      </c>
      <c r="C411" s="34"/>
      <c r="D411" s="35" t="s">
        <v>336</v>
      </c>
      <c r="E411" s="22">
        <f>E412</f>
        <v>9616.1</v>
      </c>
      <c r="F411" s="22">
        <f aca="true" t="shared" si="148" ref="F411:G413">F412</f>
        <v>9787.1</v>
      </c>
      <c r="G411" s="22">
        <f t="shared" si="148"/>
        <v>9787.1</v>
      </c>
    </row>
    <row r="412" spans="1:7" ht="31.5">
      <c r="A412" s="34" t="s">
        <v>63</v>
      </c>
      <c r="B412" s="23">
        <v>1210120010</v>
      </c>
      <c r="C412" s="34"/>
      <c r="D412" s="35" t="s">
        <v>221</v>
      </c>
      <c r="E412" s="22">
        <f>E413</f>
        <v>9616.1</v>
      </c>
      <c r="F412" s="22">
        <f t="shared" si="148"/>
        <v>9787.1</v>
      </c>
      <c r="G412" s="22">
        <f t="shared" si="148"/>
        <v>9787.1</v>
      </c>
    </row>
    <row r="413" spans="1:7" ht="31.5">
      <c r="A413" s="34" t="s">
        <v>63</v>
      </c>
      <c r="B413" s="23">
        <v>1210120010</v>
      </c>
      <c r="C413" s="23" t="s">
        <v>150</v>
      </c>
      <c r="D413" s="24" t="s">
        <v>151</v>
      </c>
      <c r="E413" s="22">
        <f>E414</f>
        <v>9616.1</v>
      </c>
      <c r="F413" s="22">
        <f t="shared" si="148"/>
        <v>9787.1</v>
      </c>
      <c r="G413" s="22">
        <f t="shared" si="148"/>
        <v>9787.1</v>
      </c>
    </row>
    <row r="414" spans="1:7" ht="12.75">
      <c r="A414" s="34" t="s">
        <v>63</v>
      </c>
      <c r="B414" s="23">
        <v>1210120010</v>
      </c>
      <c r="C414" s="34">
        <v>610</v>
      </c>
      <c r="D414" s="24" t="s">
        <v>199</v>
      </c>
      <c r="E414" s="22">
        <f>'№7 '!F275</f>
        <v>9616.1</v>
      </c>
      <c r="F414" s="22">
        <f>'№7 '!G275</f>
        <v>9787.1</v>
      </c>
      <c r="G414" s="22">
        <f>'№7 '!H275</f>
        <v>9787.1</v>
      </c>
    </row>
    <row r="415" spans="1:7" ht="47.25">
      <c r="A415" s="34" t="s">
        <v>63</v>
      </c>
      <c r="B415" s="23">
        <v>1210300000</v>
      </c>
      <c r="C415" s="34"/>
      <c r="D415" s="35" t="s">
        <v>337</v>
      </c>
      <c r="E415" s="22">
        <f>E416</f>
        <v>75</v>
      </c>
      <c r="F415" s="22">
        <f aca="true" t="shared" si="149" ref="F415:G417">F416</f>
        <v>80</v>
      </c>
      <c r="G415" s="22">
        <f t="shared" si="149"/>
        <v>80</v>
      </c>
    </row>
    <row r="416" spans="1:7" ht="31.5">
      <c r="A416" s="34" t="s">
        <v>63</v>
      </c>
      <c r="B416" s="34" t="s">
        <v>256</v>
      </c>
      <c r="C416" s="34"/>
      <c r="D416" s="35" t="s">
        <v>255</v>
      </c>
      <c r="E416" s="22">
        <f>E417</f>
        <v>75</v>
      </c>
      <c r="F416" s="22">
        <f t="shared" si="149"/>
        <v>80</v>
      </c>
      <c r="G416" s="22">
        <f t="shared" si="149"/>
        <v>80</v>
      </c>
    </row>
    <row r="417" spans="1:7" ht="31.5">
      <c r="A417" s="34" t="s">
        <v>63</v>
      </c>
      <c r="B417" s="34" t="s">
        <v>256</v>
      </c>
      <c r="C417" s="23" t="s">
        <v>150</v>
      </c>
      <c r="D417" s="24" t="s">
        <v>151</v>
      </c>
      <c r="E417" s="22">
        <f>E418</f>
        <v>75</v>
      </c>
      <c r="F417" s="22">
        <f t="shared" si="149"/>
        <v>80</v>
      </c>
      <c r="G417" s="22">
        <f t="shared" si="149"/>
        <v>80</v>
      </c>
    </row>
    <row r="418" spans="1:7" ht="12.75">
      <c r="A418" s="34" t="s">
        <v>63</v>
      </c>
      <c r="B418" s="34" t="s">
        <v>256</v>
      </c>
      <c r="C418" s="34">
        <v>610</v>
      </c>
      <c r="D418" s="24" t="s">
        <v>199</v>
      </c>
      <c r="E418" s="22">
        <f>'№7 '!F279</f>
        <v>75</v>
      </c>
      <c r="F418" s="22">
        <f>'№7 '!G279</f>
        <v>80</v>
      </c>
      <c r="G418" s="22">
        <f>'№7 '!H279</f>
        <v>80</v>
      </c>
    </row>
    <row r="419" spans="1:7" ht="31.5">
      <c r="A419" s="34" t="s">
        <v>63</v>
      </c>
      <c r="B419" s="23">
        <v>1220000000</v>
      </c>
      <c r="C419" s="34"/>
      <c r="D419" s="35" t="s">
        <v>257</v>
      </c>
      <c r="E419" s="22">
        <f>E420+E424+E428</f>
        <v>19503.7</v>
      </c>
      <c r="F419" s="22">
        <f aca="true" t="shared" si="150" ref="F419:G419">F420+F424+F428</f>
        <v>19480.8</v>
      </c>
      <c r="G419" s="22">
        <f t="shared" si="150"/>
        <v>19480.8</v>
      </c>
    </row>
    <row r="420" spans="1:7" ht="47.25" customHeight="1">
      <c r="A420" s="34" t="s">
        <v>63</v>
      </c>
      <c r="B420" s="34">
        <v>1220100000</v>
      </c>
      <c r="C420" s="34"/>
      <c r="D420" s="35" t="s">
        <v>338</v>
      </c>
      <c r="E420" s="22">
        <f>E421</f>
        <v>19446.5</v>
      </c>
      <c r="F420" s="22">
        <f aca="true" t="shared" si="151" ref="F420:G422">F421</f>
        <v>19446.5</v>
      </c>
      <c r="G420" s="22">
        <f t="shared" si="151"/>
        <v>19446.5</v>
      </c>
    </row>
    <row r="421" spans="1:7" ht="31.5">
      <c r="A421" s="34" t="s">
        <v>63</v>
      </c>
      <c r="B421" s="34">
        <v>1220120010</v>
      </c>
      <c r="C421" s="34"/>
      <c r="D421" s="35" t="s">
        <v>221</v>
      </c>
      <c r="E421" s="22">
        <f>E422</f>
        <v>19446.5</v>
      </c>
      <c r="F421" s="22">
        <f t="shared" si="151"/>
        <v>19446.5</v>
      </c>
      <c r="G421" s="22">
        <f t="shared" si="151"/>
        <v>19446.5</v>
      </c>
    </row>
    <row r="422" spans="1:7" ht="31.5">
      <c r="A422" s="34" t="s">
        <v>63</v>
      </c>
      <c r="B422" s="34">
        <v>1220120010</v>
      </c>
      <c r="C422" s="23" t="s">
        <v>150</v>
      </c>
      <c r="D422" s="24" t="s">
        <v>151</v>
      </c>
      <c r="E422" s="22">
        <f>E423</f>
        <v>19446.5</v>
      </c>
      <c r="F422" s="22">
        <f t="shared" si="151"/>
        <v>19446.5</v>
      </c>
      <c r="G422" s="22">
        <f t="shared" si="151"/>
        <v>19446.5</v>
      </c>
    </row>
    <row r="423" spans="1:7" ht="12.75">
      <c r="A423" s="34" t="s">
        <v>63</v>
      </c>
      <c r="B423" s="34">
        <v>1220120010</v>
      </c>
      <c r="C423" s="34">
        <v>610</v>
      </c>
      <c r="D423" s="24" t="s">
        <v>199</v>
      </c>
      <c r="E423" s="22">
        <f>'№7 '!F284</f>
        <v>19446.5</v>
      </c>
      <c r="F423" s="22">
        <f>'№7 '!G284</f>
        <v>19446.5</v>
      </c>
      <c r="G423" s="22">
        <f>'№7 '!H284</f>
        <v>19446.5</v>
      </c>
    </row>
    <row r="424" spans="1:7" ht="31.5">
      <c r="A424" s="34" t="s">
        <v>63</v>
      </c>
      <c r="B424" s="34">
        <v>1220400000</v>
      </c>
      <c r="C424" s="34"/>
      <c r="D424" s="35" t="s">
        <v>339</v>
      </c>
      <c r="E424" s="22">
        <f>E425</f>
        <v>24</v>
      </c>
      <c r="F424" s="22">
        <f aca="true" t="shared" si="152" ref="F424:G426">F425</f>
        <v>0</v>
      </c>
      <c r="G424" s="22">
        <f t="shared" si="152"/>
        <v>0</v>
      </c>
    </row>
    <row r="425" spans="1:7" ht="31.5">
      <c r="A425" s="34" t="s">
        <v>63</v>
      </c>
      <c r="B425" s="34">
        <v>1220420450</v>
      </c>
      <c r="C425" s="34"/>
      <c r="D425" s="35" t="s">
        <v>258</v>
      </c>
      <c r="E425" s="22">
        <f>E426</f>
        <v>24</v>
      </c>
      <c r="F425" s="22">
        <f t="shared" si="152"/>
        <v>0</v>
      </c>
      <c r="G425" s="22">
        <f t="shared" si="152"/>
        <v>0</v>
      </c>
    </row>
    <row r="426" spans="1:7" ht="31.5">
      <c r="A426" s="34" t="s">
        <v>63</v>
      </c>
      <c r="B426" s="34">
        <v>1220420450</v>
      </c>
      <c r="C426" s="23" t="s">
        <v>91</v>
      </c>
      <c r="D426" s="24" t="s">
        <v>148</v>
      </c>
      <c r="E426" s="22">
        <f>E427</f>
        <v>24</v>
      </c>
      <c r="F426" s="22">
        <f t="shared" si="152"/>
        <v>0</v>
      </c>
      <c r="G426" s="22">
        <f t="shared" si="152"/>
        <v>0</v>
      </c>
    </row>
    <row r="427" spans="1:7" ht="31.15" customHeight="1">
      <c r="A427" s="34" t="s">
        <v>63</v>
      </c>
      <c r="B427" s="34">
        <v>1220420450</v>
      </c>
      <c r="C427" s="34">
        <v>240</v>
      </c>
      <c r="D427" s="24" t="s">
        <v>194</v>
      </c>
      <c r="E427" s="22">
        <f>'№7 '!F288</f>
        <v>24</v>
      </c>
      <c r="F427" s="22">
        <f>'№7 '!G288</f>
        <v>0</v>
      </c>
      <c r="G427" s="22">
        <f>'№7 '!H288</f>
        <v>0</v>
      </c>
    </row>
    <row r="428" spans="1:7" ht="31.5">
      <c r="A428" s="34" t="s">
        <v>63</v>
      </c>
      <c r="B428" s="34">
        <v>1220500000</v>
      </c>
      <c r="C428" s="34"/>
      <c r="D428" s="35" t="s">
        <v>340</v>
      </c>
      <c r="E428" s="22">
        <f>E429</f>
        <v>33.2</v>
      </c>
      <c r="F428" s="22">
        <f aca="true" t="shared" si="153" ref="F428:G430">F429</f>
        <v>34.3</v>
      </c>
      <c r="G428" s="22">
        <f t="shared" si="153"/>
        <v>34.3</v>
      </c>
    </row>
    <row r="429" spans="1:7" ht="12.75">
      <c r="A429" s="34" t="s">
        <v>63</v>
      </c>
      <c r="B429" s="34">
        <v>1220520320</v>
      </c>
      <c r="C429" s="34"/>
      <c r="D429" s="35" t="s">
        <v>259</v>
      </c>
      <c r="E429" s="22">
        <f>E430</f>
        <v>33.2</v>
      </c>
      <c r="F429" s="22">
        <f t="shared" si="153"/>
        <v>34.3</v>
      </c>
      <c r="G429" s="22">
        <f t="shared" si="153"/>
        <v>34.3</v>
      </c>
    </row>
    <row r="430" spans="1:7" ht="31.5">
      <c r="A430" s="34" t="s">
        <v>63</v>
      </c>
      <c r="B430" s="34">
        <v>1220520320</v>
      </c>
      <c r="C430" s="23" t="s">
        <v>150</v>
      </c>
      <c r="D430" s="24" t="s">
        <v>151</v>
      </c>
      <c r="E430" s="22">
        <f>E431</f>
        <v>33.2</v>
      </c>
      <c r="F430" s="22">
        <f t="shared" si="153"/>
        <v>34.3</v>
      </c>
      <c r="G430" s="22">
        <f t="shared" si="153"/>
        <v>34.3</v>
      </c>
    </row>
    <row r="431" spans="1:7" ht="12.75">
      <c r="A431" s="34" t="s">
        <v>63</v>
      </c>
      <c r="B431" s="34">
        <v>1220520320</v>
      </c>
      <c r="C431" s="34">
        <v>610</v>
      </c>
      <c r="D431" s="24" t="s">
        <v>199</v>
      </c>
      <c r="E431" s="22">
        <f>'№7 '!F292</f>
        <v>33.2</v>
      </c>
      <c r="F431" s="22">
        <f>'№7 '!G292</f>
        <v>34.3</v>
      </c>
      <c r="G431" s="22">
        <f>'№7 '!H292</f>
        <v>34.3</v>
      </c>
    </row>
    <row r="432" spans="1:7" ht="12.75">
      <c r="A432" s="6" t="s">
        <v>60</v>
      </c>
      <c r="B432" s="6" t="s">
        <v>88</v>
      </c>
      <c r="C432" s="6" t="s">
        <v>88</v>
      </c>
      <c r="D432" s="29" t="s">
        <v>52</v>
      </c>
      <c r="E432" s="8">
        <f>E433+E442+E462</f>
        <v>25728.8</v>
      </c>
      <c r="F432" s="8">
        <f aca="true" t="shared" si="154" ref="F432:G432">F433+F442+F462</f>
        <v>22765.6</v>
      </c>
      <c r="G432" s="8">
        <f t="shared" si="154"/>
        <v>23765.899999999998</v>
      </c>
    </row>
    <row r="433" spans="1:7" ht="12.75">
      <c r="A433" s="36" t="s">
        <v>75</v>
      </c>
      <c r="B433" s="36" t="s">
        <v>88</v>
      </c>
      <c r="C433" s="36" t="s">
        <v>88</v>
      </c>
      <c r="D433" s="16" t="s">
        <v>53</v>
      </c>
      <c r="E433" s="9">
        <f>E434</f>
        <v>1650</v>
      </c>
      <c r="F433" s="9">
        <f aca="true" t="shared" si="155" ref="F433:G436">F434</f>
        <v>1650</v>
      </c>
      <c r="G433" s="9">
        <f t="shared" si="155"/>
        <v>1650</v>
      </c>
    </row>
    <row r="434" spans="1:7" ht="47.25">
      <c r="A434" s="34" t="s">
        <v>75</v>
      </c>
      <c r="B434" s="23">
        <v>1200000000</v>
      </c>
      <c r="C434" s="34"/>
      <c r="D434" s="35" t="s">
        <v>319</v>
      </c>
      <c r="E434" s="22">
        <f>E435</f>
        <v>1650</v>
      </c>
      <c r="F434" s="22">
        <f t="shared" si="155"/>
        <v>1650</v>
      </c>
      <c r="G434" s="22">
        <f t="shared" si="155"/>
        <v>1650</v>
      </c>
    </row>
    <row r="435" spans="1:7" ht="31.5">
      <c r="A435" s="34" t="s">
        <v>75</v>
      </c>
      <c r="B435" s="23">
        <v>1240000000</v>
      </c>
      <c r="C435" s="34"/>
      <c r="D435" s="35" t="s">
        <v>243</v>
      </c>
      <c r="E435" s="22">
        <f>E436</f>
        <v>1650</v>
      </c>
      <c r="F435" s="22">
        <f t="shared" si="155"/>
        <v>1650</v>
      </c>
      <c r="G435" s="22">
        <f t="shared" si="155"/>
        <v>1650</v>
      </c>
    </row>
    <row r="436" spans="1:7" ht="25.15" customHeight="1">
      <c r="A436" s="34" t="s">
        <v>75</v>
      </c>
      <c r="B436" s="34">
        <v>1240400000</v>
      </c>
      <c r="C436" s="34"/>
      <c r="D436" s="35" t="s">
        <v>341</v>
      </c>
      <c r="E436" s="22">
        <f>E437</f>
        <v>1650</v>
      </c>
      <c r="F436" s="22">
        <f t="shared" si="155"/>
        <v>1650</v>
      </c>
      <c r="G436" s="22">
        <f t="shared" si="155"/>
        <v>1650</v>
      </c>
    </row>
    <row r="437" spans="1:7" ht="63">
      <c r="A437" s="34" t="s">
        <v>75</v>
      </c>
      <c r="B437" s="34">
        <v>1240420390</v>
      </c>
      <c r="C437" s="34"/>
      <c r="D437" s="35" t="s">
        <v>89</v>
      </c>
      <c r="E437" s="22">
        <f>E438+E440</f>
        <v>1650</v>
      </c>
      <c r="F437" s="22">
        <f aca="true" t="shared" si="156" ref="F437:G437">F438+F440</f>
        <v>1650</v>
      </c>
      <c r="G437" s="22">
        <f t="shared" si="156"/>
        <v>1650</v>
      </c>
    </row>
    <row r="438" spans="1:7" ht="31.5">
      <c r="A438" s="34" t="s">
        <v>75</v>
      </c>
      <c r="B438" s="34">
        <v>1240420390</v>
      </c>
      <c r="C438" s="23" t="s">
        <v>91</v>
      </c>
      <c r="D438" s="24" t="s">
        <v>148</v>
      </c>
      <c r="E438" s="22">
        <f>E439</f>
        <v>48.1</v>
      </c>
      <c r="F438" s="22">
        <f aca="true" t="shared" si="157" ref="F438:G438">F439</f>
        <v>48.1</v>
      </c>
      <c r="G438" s="22">
        <f t="shared" si="157"/>
        <v>48.1</v>
      </c>
    </row>
    <row r="439" spans="1:7" ht="32.45" customHeight="1">
      <c r="A439" s="34" t="s">
        <v>75</v>
      </c>
      <c r="B439" s="34">
        <v>1240420390</v>
      </c>
      <c r="C439" s="34">
        <v>240</v>
      </c>
      <c r="D439" s="24" t="s">
        <v>194</v>
      </c>
      <c r="E439" s="22">
        <f>'№7 '!F300</f>
        <v>48.1</v>
      </c>
      <c r="F439" s="22">
        <f>'№7 '!G300</f>
        <v>48.1</v>
      </c>
      <c r="G439" s="22">
        <f>'№7 '!H300</f>
        <v>48.1</v>
      </c>
    </row>
    <row r="440" spans="1:7" ht="12.75">
      <c r="A440" s="34" t="s">
        <v>75</v>
      </c>
      <c r="B440" s="34">
        <v>1240420390</v>
      </c>
      <c r="C440" s="23" t="s">
        <v>95</v>
      </c>
      <c r="D440" s="24" t="s">
        <v>96</v>
      </c>
      <c r="E440" s="22">
        <f>E441</f>
        <v>1601.9</v>
      </c>
      <c r="F440" s="22">
        <f aca="true" t="shared" si="158" ref="F440:G440">F441</f>
        <v>1601.9</v>
      </c>
      <c r="G440" s="22">
        <f t="shared" si="158"/>
        <v>1601.9</v>
      </c>
    </row>
    <row r="441" spans="1:7" ht="23.45" customHeight="1">
      <c r="A441" s="34" t="s">
        <v>75</v>
      </c>
      <c r="B441" s="34">
        <v>1240420390</v>
      </c>
      <c r="C441" s="23" t="s">
        <v>260</v>
      </c>
      <c r="D441" s="24" t="s">
        <v>261</v>
      </c>
      <c r="E441" s="22">
        <f>'№7 '!F302</f>
        <v>1601.9</v>
      </c>
      <c r="F441" s="22">
        <f>'№7 '!G302</f>
        <v>1601.9</v>
      </c>
      <c r="G441" s="22">
        <f>'№7 '!H302</f>
        <v>1601.9</v>
      </c>
    </row>
    <row r="442" spans="1:7" ht="12.75">
      <c r="A442" s="34" t="s">
        <v>61</v>
      </c>
      <c r="B442" s="34" t="s">
        <v>88</v>
      </c>
      <c r="C442" s="34" t="s">
        <v>88</v>
      </c>
      <c r="D442" s="35" t="s">
        <v>55</v>
      </c>
      <c r="E442" s="22">
        <f>E443</f>
        <v>2627.7000000000003</v>
      </c>
      <c r="F442" s="22">
        <f aca="true" t="shared" si="159" ref="F442:G445">F443</f>
        <v>2665.2000000000003</v>
      </c>
      <c r="G442" s="22">
        <f t="shared" si="159"/>
        <v>2665.2000000000003</v>
      </c>
    </row>
    <row r="443" spans="1:7" ht="47.25">
      <c r="A443" s="34" t="s">
        <v>61</v>
      </c>
      <c r="B443" s="23">
        <v>1200000000</v>
      </c>
      <c r="C443" s="34"/>
      <c r="D443" s="35" t="s">
        <v>319</v>
      </c>
      <c r="E443" s="22">
        <f>E444</f>
        <v>2627.7000000000003</v>
      </c>
      <c r="F443" s="22">
        <f t="shared" si="159"/>
        <v>2665.2000000000003</v>
      </c>
      <c r="G443" s="22">
        <f t="shared" si="159"/>
        <v>2665.2000000000003</v>
      </c>
    </row>
    <row r="444" spans="1:7" ht="31.5">
      <c r="A444" s="34" t="s">
        <v>61</v>
      </c>
      <c r="B444" s="23">
        <v>1240000000</v>
      </c>
      <c r="C444" s="34"/>
      <c r="D444" s="35" t="s">
        <v>243</v>
      </c>
      <c r="E444" s="22">
        <f>E445+E449+E455</f>
        <v>2627.7000000000003</v>
      </c>
      <c r="F444" s="22">
        <f aca="true" t="shared" si="160" ref="F444:G444">F445+F449+F455</f>
        <v>2665.2000000000003</v>
      </c>
      <c r="G444" s="22">
        <f t="shared" si="160"/>
        <v>2665.2000000000003</v>
      </c>
    </row>
    <row r="445" spans="1:7" ht="31.5">
      <c r="A445" s="34" t="s">
        <v>61</v>
      </c>
      <c r="B445" s="23">
        <v>1240100000</v>
      </c>
      <c r="C445" s="34"/>
      <c r="D445" s="35" t="s">
        <v>342</v>
      </c>
      <c r="E445" s="22">
        <f>E446</f>
        <v>408</v>
      </c>
      <c r="F445" s="22">
        <f t="shared" si="159"/>
        <v>408</v>
      </c>
      <c r="G445" s="22">
        <f t="shared" si="159"/>
        <v>408</v>
      </c>
    </row>
    <row r="446" spans="1:7" ht="31.5">
      <c r="A446" s="34" t="s">
        <v>61</v>
      </c>
      <c r="B446" s="23">
        <v>1240120330</v>
      </c>
      <c r="C446" s="34"/>
      <c r="D446" s="35" t="s">
        <v>263</v>
      </c>
      <c r="E446" s="22">
        <f>E447</f>
        <v>408</v>
      </c>
      <c r="F446" s="22">
        <f aca="true" t="shared" si="161" ref="F446:G447">F447</f>
        <v>408</v>
      </c>
      <c r="G446" s="22">
        <f t="shared" si="161"/>
        <v>408</v>
      </c>
    </row>
    <row r="447" spans="1:7" ht="31.5">
      <c r="A447" s="34" t="s">
        <v>61</v>
      </c>
      <c r="B447" s="23">
        <v>1240120330</v>
      </c>
      <c r="C447" s="23" t="s">
        <v>150</v>
      </c>
      <c r="D447" s="24" t="s">
        <v>151</v>
      </c>
      <c r="E447" s="22">
        <f>E448</f>
        <v>408</v>
      </c>
      <c r="F447" s="22">
        <f t="shared" si="161"/>
        <v>408</v>
      </c>
      <c r="G447" s="22">
        <f t="shared" si="161"/>
        <v>408</v>
      </c>
    </row>
    <row r="448" spans="1:7" ht="31.5">
      <c r="A448" s="34" t="s">
        <v>61</v>
      </c>
      <c r="B448" s="23">
        <v>1240120330</v>
      </c>
      <c r="C448" s="34">
        <v>630</v>
      </c>
      <c r="D448" s="35" t="s">
        <v>264</v>
      </c>
      <c r="E448" s="22">
        <f>'№7 '!F309</f>
        <v>408</v>
      </c>
      <c r="F448" s="22">
        <f>'№7 '!G309</f>
        <v>408</v>
      </c>
      <c r="G448" s="22">
        <f>'№7 '!H309</f>
        <v>408</v>
      </c>
    </row>
    <row r="449" spans="1:7" ht="30" customHeight="1">
      <c r="A449" s="34" t="s">
        <v>61</v>
      </c>
      <c r="B449" s="23">
        <v>1240200000</v>
      </c>
      <c r="C449" s="34"/>
      <c r="D449" s="35" t="s">
        <v>265</v>
      </c>
      <c r="E449" s="22">
        <f>E450</f>
        <v>131.9</v>
      </c>
      <c r="F449" s="22">
        <f aca="true" t="shared" si="162" ref="F449:G449">F450</f>
        <v>131.9</v>
      </c>
      <c r="G449" s="22">
        <f t="shared" si="162"/>
        <v>131.9</v>
      </c>
    </row>
    <row r="450" spans="1:7" ht="31.5">
      <c r="A450" s="34" t="s">
        <v>61</v>
      </c>
      <c r="B450" s="23">
        <v>1240220350</v>
      </c>
      <c r="C450" s="34"/>
      <c r="D450" s="35" t="s">
        <v>343</v>
      </c>
      <c r="E450" s="22">
        <f>E451+E453</f>
        <v>131.9</v>
      </c>
      <c r="F450" s="22">
        <f aca="true" t="shared" si="163" ref="F450:G450">F451+F453</f>
        <v>131.9</v>
      </c>
      <c r="G450" s="22">
        <f t="shared" si="163"/>
        <v>131.9</v>
      </c>
    </row>
    <row r="451" spans="1:7" ht="31.5">
      <c r="A451" s="34" t="s">
        <v>61</v>
      </c>
      <c r="B451" s="23">
        <v>1240220350</v>
      </c>
      <c r="C451" s="23" t="s">
        <v>91</v>
      </c>
      <c r="D451" s="24" t="s">
        <v>148</v>
      </c>
      <c r="E451" s="22">
        <f>E452</f>
        <v>3.9</v>
      </c>
      <c r="F451" s="22">
        <f aca="true" t="shared" si="164" ref="F451:G451">F452</f>
        <v>3.9</v>
      </c>
      <c r="G451" s="22">
        <f t="shared" si="164"/>
        <v>3.9</v>
      </c>
    </row>
    <row r="452" spans="1:7" ht="37.9" customHeight="1">
      <c r="A452" s="34" t="s">
        <v>61</v>
      </c>
      <c r="B452" s="23">
        <v>1240220350</v>
      </c>
      <c r="C452" s="34">
        <v>240</v>
      </c>
      <c r="D452" s="35" t="s">
        <v>194</v>
      </c>
      <c r="E452" s="22">
        <f>'№7 '!F313</f>
        <v>3.9</v>
      </c>
      <c r="F452" s="22">
        <f>'№7 '!G313</f>
        <v>3.9</v>
      </c>
      <c r="G452" s="22">
        <f>'№7 '!H313</f>
        <v>3.9</v>
      </c>
    </row>
    <row r="453" spans="1:7" ht="12.75">
      <c r="A453" s="34" t="s">
        <v>61</v>
      </c>
      <c r="B453" s="23">
        <v>1240220350</v>
      </c>
      <c r="C453" s="34" t="s">
        <v>95</v>
      </c>
      <c r="D453" s="35" t="s">
        <v>96</v>
      </c>
      <c r="E453" s="22">
        <f>E454</f>
        <v>128</v>
      </c>
      <c r="F453" s="22">
        <f aca="true" t="shared" si="165" ref="F453:G453">F454</f>
        <v>128</v>
      </c>
      <c r="G453" s="22">
        <f t="shared" si="165"/>
        <v>128</v>
      </c>
    </row>
    <row r="454" spans="1:7" ht="27" customHeight="1">
      <c r="A454" s="34" t="s">
        <v>61</v>
      </c>
      <c r="B454" s="23">
        <v>1240220350</v>
      </c>
      <c r="C454" s="34" t="s">
        <v>260</v>
      </c>
      <c r="D454" s="35" t="s">
        <v>261</v>
      </c>
      <c r="E454" s="22">
        <f>'№7 '!F315</f>
        <v>128</v>
      </c>
      <c r="F454" s="22">
        <f>'№7 '!G315</f>
        <v>128</v>
      </c>
      <c r="G454" s="22">
        <f>'№7 '!H315</f>
        <v>128</v>
      </c>
    </row>
    <row r="455" spans="1:7" ht="16.9" customHeight="1">
      <c r="A455" s="34" t="s">
        <v>61</v>
      </c>
      <c r="B455" s="34">
        <v>1240400000</v>
      </c>
      <c r="C455" s="34"/>
      <c r="D455" s="35" t="s">
        <v>341</v>
      </c>
      <c r="E455" s="22">
        <f>E456+E459</f>
        <v>2087.8</v>
      </c>
      <c r="F455" s="22">
        <f aca="true" t="shared" si="166" ref="F455:G455">F456+F459</f>
        <v>2125.3</v>
      </c>
      <c r="G455" s="22">
        <f t="shared" si="166"/>
        <v>2125.3</v>
      </c>
    </row>
    <row r="456" spans="1:7" ht="31.5">
      <c r="A456" s="34" t="s">
        <v>61</v>
      </c>
      <c r="B456" s="34">
        <v>1240420380</v>
      </c>
      <c r="C456" s="34"/>
      <c r="D456" s="35" t="s">
        <v>262</v>
      </c>
      <c r="E456" s="22">
        <f>E457</f>
        <v>217</v>
      </c>
      <c r="F456" s="22">
        <f aca="true" t="shared" si="167" ref="F456:G457">F457</f>
        <v>217</v>
      </c>
      <c r="G456" s="22">
        <f t="shared" si="167"/>
        <v>217</v>
      </c>
    </row>
    <row r="457" spans="1:7" ht="12.75">
      <c r="A457" s="34" t="s">
        <v>61</v>
      </c>
      <c r="B457" s="34">
        <v>1240420380</v>
      </c>
      <c r="C457" s="23" t="s">
        <v>95</v>
      </c>
      <c r="D457" s="24" t="s">
        <v>96</v>
      </c>
      <c r="E457" s="22">
        <f>E458</f>
        <v>217</v>
      </c>
      <c r="F457" s="22">
        <f t="shared" si="167"/>
        <v>217</v>
      </c>
      <c r="G457" s="22">
        <f t="shared" si="167"/>
        <v>217</v>
      </c>
    </row>
    <row r="458" spans="1:7" ht="31.5">
      <c r="A458" s="34" t="s">
        <v>61</v>
      </c>
      <c r="B458" s="34">
        <v>1240420380</v>
      </c>
      <c r="C458" s="23" t="s">
        <v>196</v>
      </c>
      <c r="D458" s="24" t="s">
        <v>197</v>
      </c>
      <c r="E458" s="22">
        <f>'№7 '!F319</f>
        <v>217</v>
      </c>
      <c r="F458" s="22">
        <f>'№7 '!G319</f>
        <v>217</v>
      </c>
      <c r="G458" s="22">
        <f>'№7 '!H319</f>
        <v>217</v>
      </c>
    </row>
    <row r="459" spans="1:7" ht="31.5">
      <c r="A459" s="34" t="s">
        <v>61</v>
      </c>
      <c r="B459" s="34" t="s">
        <v>354</v>
      </c>
      <c r="C459" s="34"/>
      <c r="D459" s="35" t="s">
        <v>353</v>
      </c>
      <c r="E459" s="22">
        <f>E460</f>
        <v>1870.8</v>
      </c>
      <c r="F459" s="22">
        <f aca="true" t="shared" si="168" ref="F459:G460">F460</f>
        <v>1908.3</v>
      </c>
      <c r="G459" s="22">
        <f t="shared" si="168"/>
        <v>1908.3</v>
      </c>
    </row>
    <row r="460" spans="1:7" ht="12.75">
      <c r="A460" s="34" t="s">
        <v>61</v>
      </c>
      <c r="B460" s="34" t="s">
        <v>354</v>
      </c>
      <c r="C460" s="2" t="s">
        <v>95</v>
      </c>
      <c r="D460" s="3" t="s">
        <v>96</v>
      </c>
      <c r="E460" s="22">
        <f>E461</f>
        <v>1870.8</v>
      </c>
      <c r="F460" s="22">
        <f t="shared" si="168"/>
        <v>1908.3</v>
      </c>
      <c r="G460" s="22">
        <f t="shared" si="168"/>
        <v>1908.3</v>
      </c>
    </row>
    <row r="461" spans="1:7" ht="31.5">
      <c r="A461" s="34" t="s">
        <v>61</v>
      </c>
      <c r="B461" s="34" t="s">
        <v>354</v>
      </c>
      <c r="C461" s="2" t="s">
        <v>196</v>
      </c>
      <c r="D461" s="3" t="s">
        <v>197</v>
      </c>
      <c r="E461" s="22">
        <f>'№7 '!F514+'№7 '!F322</f>
        <v>1870.8</v>
      </c>
      <c r="F461" s="22">
        <f>'№7 '!G514+'№7 '!G322</f>
        <v>1908.3</v>
      </c>
      <c r="G461" s="22">
        <f>'№7 '!H514+'№7 '!H322</f>
        <v>1908.3</v>
      </c>
    </row>
    <row r="462" spans="1:7" ht="12.75">
      <c r="A462" s="36" t="s">
        <v>108</v>
      </c>
      <c r="B462" s="36" t="s">
        <v>88</v>
      </c>
      <c r="C462" s="36" t="s">
        <v>88</v>
      </c>
      <c r="D462" s="16" t="s">
        <v>109</v>
      </c>
      <c r="E462" s="9">
        <f>E463+E471</f>
        <v>21451.1</v>
      </c>
      <c r="F462" s="9">
        <f aca="true" t="shared" si="169" ref="F462:G462">F463+F471</f>
        <v>18450.399999999998</v>
      </c>
      <c r="G462" s="9">
        <f t="shared" si="169"/>
        <v>19450.699999999997</v>
      </c>
    </row>
    <row r="463" spans="1:7" ht="47.25">
      <c r="A463" s="34" t="s">
        <v>108</v>
      </c>
      <c r="B463" s="23">
        <v>1100000000</v>
      </c>
      <c r="C463" s="34"/>
      <c r="D463" s="24" t="s">
        <v>324</v>
      </c>
      <c r="E463" s="22">
        <f>E464</f>
        <v>10448.599999999999</v>
      </c>
      <c r="F463" s="22">
        <f aca="true" t="shared" si="170" ref="F463:G465">F464</f>
        <v>10448.599999999999</v>
      </c>
      <c r="G463" s="22">
        <f t="shared" si="170"/>
        <v>10448.599999999999</v>
      </c>
    </row>
    <row r="464" spans="1:7" ht="12.75">
      <c r="A464" s="34" t="s">
        <v>108</v>
      </c>
      <c r="B464" s="34">
        <v>1110000000</v>
      </c>
      <c r="C464" s="34"/>
      <c r="D464" s="35" t="s">
        <v>298</v>
      </c>
      <c r="E464" s="22">
        <f>E465</f>
        <v>10448.599999999999</v>
      </c>
      <c r="F464" s="22">
        <f t="shared" si="170"/>
        <v>10448.599999999999</v>
      </c>
      <c r="G464" s="22">
        <f t="shared" si="170"/>
        <v>10448.599999999999</v>
      </c>
    </row>
    <row r="465" spans="1:7" ht="47.25">
      <c r="A465" s="34" t="s">
        <v>108</v>
      </c>
      <c r="B465" s="34">
        <v>1110200000</v>
      </c>
      <c r="C465" s="34"/>
      <c r="D465" s="35" t="s">
        <v>317</v>
      </c>
      <c r="E465" s="22">
        <f>E466</f>
        <v>10448.599999999999</v>
      </c>
      <c r="F465" s="22">
        <f t="shared" si="170"/>
        <v>10448.599999999999</v>
      </c>
      <c r="G465" s="22">
        <f t="shared" si="170"/>
        <v>10448.599999999999</v>
      </c>
    </row>
    <row r="466" spans="1:7" ht="63">
      <c r="A466" s="34" t="s">
        <v>108</v>
      </c>
      <c r="B466" s="34">
        <v>1110210500</v>
      </c>
      <c r="C466" s="34"/>
      <c r="D466" s="35" t="s">
        <v>318</v>
      </c>
      <c r="E466" s="22">
        <f>E467+E469</f>
        <v>10448.599999999999</v>
      </c>
      <c r="F466" s="22">
        <f aca="true" t="shared" si="171" ref="F466:G466">F467+F469</f>
        <v>10448.599999999999</v>
      </c>
      <c r="G466" s="22">
        <f t="shared" si="171"/>
        <v>10448.599999999999</v>
      </c>
    </row>
    <row r="467" spans="1:7" ht="31.5">
      <c r="A467" s="34" t="s">
        <v>108</v>
      </c>
      <c r="B467" s="34">
        <v>1110210500</v>
      </c>
      <c r="C467" s="34" t="s">
        <v>91</v>
      </c>
      <c r="D467" s="35" t="s">
        <v>148</v>
      </c>
      <c r="E467" s="22">
        <f>E468</f>
        <v>254.8</v>
      </c>
      <c r="F467" s="22">
        <f aca="true" t="shared" si="172" ref="F467:G467">F468</f>
        <v>254.8</v>
      </c>
      <c r="G467" s="22">
        <f t="shared" si="172"/>
        <v>254.8</v>
      </c>
    </row>
    <row r="468" spans="1:7" ht="33" customHeight="1">
      <c r="A468" s="34" t="s">
        <v>108</v>
      </c>
      <c r="B468" s="34">
        <v>1110210500</v>
      </c>
      <c r="C468" s="34">
        <v>240</v>
      </c>
      <c r="D468" s="35" t="s">
        <v>194</v>
      </c>
      <c r="E468" s="22">
        <f>'№7 '!F682</f>
        <v>254.8</v>
      </c>
      <c r="F468" s="22">
        <f>'№7 '!G682</f>
        <v>254.8</v>
      </c>
      <c r="G468" s="22">
        <f>'№7 '!H682</f>
        <v>254.8</v>
      </c>
    </row>
    <row r="469" spans="1:7" ht="12.75">
      <c r="A469" s="34" t="s">
        <v>108</v>
      </c>
      <c r="B469" s="34">
        <v>1110210500</v>
      </c>
      <c r="C469" s="34" t="s">
        <v>95</v>
      </c>
      <c r="D469" s="35" t="s">
        <v>96</v>
      </c>
      <c r="E469" s="22">
        <f>E470</f>
        <v>10193.8</v>
      </c>
      <c r="F469" s="22">
        <f aca="true" t="shared" si="173" ref="F469:G469">F470</f>
        <v>10193.8</v>
      </c>
      <c r="G469" s="22">
        <f t="shared" si="173"/>
        <v>10193.8</v>
      </c>
    </row>
    <row r="470" spans="1:7" ht="31.5">
      <c r="A470" s="34" t="s">
        <v>108</v>
      </c>
      <c r="B470" s="34">
        <v>1110210500</v>
      </c>
      <c r="C470" s="2" t="s">
        <v>196</v>
      </c>
      <c r="D470" s="26" t="s">
        <v>197</v>
      </c>
      <c r="E470" s="22">
        <f>'№7 '!F684</f>
        <v>10193.8</v>
      </c>
      <c r="F470" s="22">
        <f>'№7 '!G684</f>
        <v>10193.8</v>
      </c>
      <c r="G470" s="22">
        <f>'№7 '!H684</f>
        <v>10193.8</v>
      </c>
    </row>
    <row r="471" spans="1:7" ht="47.25">
      <c r="A471" s="23" t="s">
        <v>108</v>
      </c>
      <c r="B471" s="23">
        <v>1600000000</v>
      </c>
      <c r="C471" s="23"/>
      <c r="D471" s="24" t="s">
        <v>209</v>
      </c>
      <c r="E471" s="22">
        <f aca="true" t="shared" si="174" ref="E471:G475">E472</f>
        <v>11002.5</v>
      </c>
      <c r="F471" s="22">
        <f t="shared" si="174"/>
        <v>8001.8</v>
      </c>
      <c r="G471" s="22">
        <f t="shared" si="174"/>
        <v>9002.1</v>
      </c>
    </row>
    <row r="472" spans="1:7" ht="31.5">
      <c r="A472" s="23" t="s">
        <v>108</v>
      </c>
      <c r="B472" s="23">
        <v>1620000000</v>
      </c>
      <c r="C472" s="23"/>
      <c r="D472" s="24" t="s">
        <v>202</v>
      </c>
      <c r="E472" s="22">
        <f t="shared" si="174"/>
        <v>11002.5</v>
      </c>
      <c r="F472" s="22">
        <f t="shared" si="174"/>
        <v>8001.8</v>
      </c>
      <c r="G472" s="22">
        <f t="shared" si="174"/>
        <v>9002.1</v>
      </c>
    </row>
    <row r="473" spans="1:7" ht="20.45" customHeight="1">
      <c r="A473" s="23" t="s">
        <v>108</v>
      </c>
      <c r="B473" s="23">
        <v>1620200000</v>
      </c>
      <c r="C473" s="23"/>
      <c r="D473" s="24" t="s">
        <v>207</v>
      </c>
      <c r="E473" s="22">
        <f t="shared" si="174"/>
        <v>11002.5</v>
      </c>
      <c r="F473" s="22">
        <f t="shared" si="174"/>
        <v>8001.8</v>
      </c>
      <c r="G473" s="22">
        <f t="shared" si="174"/>
        <v>9002.1</v>
      </c>
    </row>
    <row r="474" spans="1:7" ht="51.6" customHeight="1">
      <c r="A474" s="23" t="s">
        <v>108</v>
      </c>
      <c r="B474" s="23" t="s">
        <v>211</v>
      </c>
      <c r="C474" s="23"/>
      <c r="D474" s="24" t="s">
        <v>210</v>
      </c>
      <c r="E474" s="22">
        <f t="shared" si="174"/>
        <v>11002.5</v>
      </c>
      <c r="F474" s="22">
        <f t="shared" si="174"/>
        <v>8001.8</v>
      </c>
      <c r="G474" s="22">
        <f t="shared" si="174"/>
        <v>9002.1</v>
      </c>
    </row>
    <row r="475" spans="1:7" ht="31.5">
      <c r="A475" s="23" t="s">
        <v>108</v>
      </c>
      <c r="B475" s="23" t="s">
        <v>211</v>
      </c>
      <c r="C475" s="23" t="s">
        <v>94</v>
      </c>
      <c r="D475" s="24" t="s">
        <v>149</v>
      </c>
      <c r="E475" s="22">
        <f t="shared" si="174"/>
        <v>11002.5</v>
      </c>
      <c r="F475" s="22">
        <f t="shared" si="174"/>
        <v>8001.8</v>
      </c>
      <c r="G475" s="22">
        <f t="shared" si="174"/>
        <v>9002.1</v>
      </c>
    </row>
    <row r="476" spans="1:7" ht="12.75">
      <c r="A476" s="23" t="s">
        <v>108</v>
      </c>
      <c r="B476" s="23" t="s">
        <v>211</v>
      </c>
      <c r="C476" s="23" t="s">
        <v>217</v>
      </c>
      <c r="D476" s="24" t="s">
        <v>218</v>
      </c>
      <c r="E476" s="22">
        <f>'№7 '!F455</f>
        <v>11002.5</v>
      </c>
      <c r="F476" s="22">
        <f>'№7 '!G455</f>
        <v>8001.8</v>
      </c>
      <c r="G476" s="22">
        <f>'№7 '!H455</f>
        <v>9002.1</v>
      </c>
    </row>
    <row r="477" spans="1:7" ht="12.75">
      <c r="A477" s="6" t="s">
        <v>83</v>
      </c>
      <c r="B477" s="6" t="s">
        <v>88</v>
      </c>
      <c r="C477" s="6" t="s">
        <v>88</v>
      </c>
      <c r="D477" s="29" t="s">
        <v>51</v>
      </c>
      <c r="E477" s="8">
        <f>E478+E507</f>
        <v>12374.3</v>
      </c>
      <c r="F477" s="8">
        <f aca="true" t="shared" si="175" ref="F477:G479">F478</f>
        <v>11745.399999999998</v>
      </c>
      <c r="G477" s="8">
        <f t="shared" si="175"/>
        <v>11745.399999999998</v>
      </c>
    </row>
    <row r="478" spans="1:7" ht="12.75">
      <c r="A478" s="34" t="s">
        <v>110</v>
      </c>
      <c r="B478" s="34" t="s">
        <v>88</v>
      </c>
      <c r="C478" s="34" t="s">
        <v>88</v>
      </c>
      <c r="D478" s="35" t="s">
        <v>84</v>
      </c>
      <c r="E478" s="22">
        <f>E479</f>
        <v>11803.8</v>
      </c>
      <c r="F478" s="22">
        <f t="shared" si="175"/>
        <v>11745.399999999998</v>
      </c>
      <c r="G478" s="22">
        <f t="shared" si="175"/>
        <v>11745.399999999998</v>
      </c>
    </row>
    <row r="479" spans="1:7" ht="47.25">
      <c r="A479" s="34" t="s">
        <v>110</v>
      </c>
      <c r="B479" s="23">
        <v>1200000000</v>
      </c>
      <c r="C479" s="34"/>
      <c r="D479" s="35" t="s">
        <v>319</v>
      </c>
      <c r="E479" s="22">
        <f>E480</f>
        <v>11803.8</v>
      </c>
      <c r="F479" s="22">
        <f t="shared" si="175"/>
        <v>11745.399999999998</v>
      </c>
      <c r="G479" s="22">
        <f t="shared" si="175"/>
        <v>11745.399999999998</v>
      </c>
    </row>
    <row r="480" spans="1:7" ht="12.75">
      <c r="A480" s="34" t="s">
        <v>110</v>
      </c>
      <c r="B480" s="34">
        <v>1230000000</v>
      </c>
      <c r="C480" s="34"/>
      <c r="D480" s="35" t="s">
        <v>346</v>
      </c>
      <c r="E480" s="22">
        <f>E481+E485+E489</f>
        <v>11803.8</v>
      </c>
      <c r="F480" s="22">
        <f aca="true" t="shared" si="176" ref="F480:G480">F481+F485+F489</f>
        <v>11745.399999999998</v>
      </c>
      <c r="G480" s="22">
        <f t="shared" si="176"/>
        <v>11745.399999999998</v>
      </c>
    </row>
    <row r="481" spans="1:7" ht="37.9" customHeight="1">
      <c r="A481" s="34" t="s">
        <v>110</v>
      </c>
      <c r="B481" s="34">
        <v>1230100000</v>
      </c>
      <c r="C481" s="34"/>
      <c r="D481" s="35" t="s">
        <v>347</v>
      </c>
      <c r="E481" s="22">
        <f>E482</f>
        <v>10288.3</v>
      </c>
      <c r="F481" s="22">
        <f aca="true" t="shared" si="177" ref="F481:G483">F482</f>
        <v>10288.3</v>
      </c>
      <c r="G481" s="22">
        <f t="shared" si="177"/>
        <v>10288.3</v>
      </c>
    </row>
    <row r="482" spans="1:7" ht="31.5">
      <c r="A482" s="4" t="s">
        <v>110</v>
      </c>
      <c r="B482" s="34">
        <v>1230120010</v>
      </c>
      <c r="C482" s="34"/>
      <c r="D482" s="35" t="s">
        <v>221</v>
      </c>
      <c r="E482" s="22">
        <f>E483</f>
        <v>10288.3</v>
      </c>
      <c r="F482" s="22">
        <f t="shared" si="177"/>
        <v>10288.3</v>
      </c>
      <c r="G482" s="22">
        <f t="shared" si="177"/>
        <v>10288.3</v>
      </c>
    </row>
    <row r="483" spans="1:7" ht="31.5">
      <c r="A483" s="4" t="s">
        <v>110</v>
      </c>
      <c r="B483" s="34">
        <v>1230120010</v>
      </c>
      <c r="C483" s="23" t="s">
        <v>150</v>
      </c>
      <c r="D483" s="24" t="s">
        <v>151</v>
      </c>
      <c r="E483" s="22">
        <f>E484</f>
        <v>10288.3</v>
      </c>
      <c r="F483" s="22">
        <f t="shared" si="177"/>
        <v>10288.3</v>
      </c>
      <c r="G483" s="22">
        <f t="shared" si="177"/>
        <v>10288.3</v>
      </c>
    </row>
    <row r="484" spans="1:7" ht="12.75">
      <c r="A484" s="34" t="s">
        <v>110</v>
      </c>
      <c r="B484" s="34">
        <v>1230120010</v>
      </c>
      <c r="C484" s="34">
        <v>610</v>
      </c>
      <c r="D484" s="24" t="s">
        <v>199</v>
      </c>
      <c r="E484" s="22">
        <f>'№7 '!F522+'№7 '!F330</f>
        <v>10288.3</v>
      </c>
      <c r="F484" s="22">
        <f>'№7 '!G522+'№7 '!G330</f>
        <v>10288.3</v>
      </c>
      <c r="G484" s="22">
        <f>'№7 '!H522+'№7 '!H330</f>
        <v>10288.3</v>
      </c>
    </row>
    <row r="485" spans="1:7" ht="63">
      <c r="A485" s="34" t="s">
        <v>110</v>
      </c>
      <c r="B485" s="34">
        <v>1230200000</v>
      </c>
      <c r="C485" s="34"/>
      <c r="D485" s="35" t="s">
        <v>348</v>
      </c>
      <c r="E485" s="22">
        <f>E486</f>
        <v>254.9</v>
      </c>
      <c r="F485" s="22">
        <f aca="true" t="shared" si="178" ref="F485:G487">F486</f>
        <v>254.9</v>
      </c>
      <c r="G485" s="22">
        <f t="shared" si="178"/>
        <v>254.9</v>
      </c>
    </row>
    <row r="486" spans="1:7" ht="12.75">
      <c r="A486" s="34" t="s">
        <v>110</v>
      </c>
      <c r="B486" s="34">
        <v>1230220040</v>
      </c>
      <c r="C486" s="34"/>
      <c r="D486" s="35" t="s">
        <v>349</v>
      </c>
      <c r="E486" s="22">
        <f>E487</f>
        <v>254.9</v>
      </c>
      <c r="F486" s="22">
        <f t="shared" si="178"/>
        <v>254.9</v>
      </c>
      <c r="G486" s="22">
        <f t="shared" si="178"/>
        <v>254.9</v>
      </c>
    </row>
    <row r="487" spans="1:7" ht="31.5">
      <c r="A487" s="34" t="s">
        <v>110</v>
      </c>
      <c r="B487" s="34">
        <v>1230220040</v>
      </c>
      <c r="C487" s="23" t="s">
        <v>150</v>
      </c>
      <c r="D487" s="24" t="s">
        <v>151</v>
      </c>
      <c r="E487" s="22">
        <f>E488</f>
        <v>254.9</v>
      </c>
      <c r="F487" s="22">
        <f t="shared" si="178"/>
        <v>254.9</v>
      </c>
      <c r="G487" s="22">
        <f t="shared" si="178"/>
        <v>254.9</v>
      </c>
    </row>
    <row r="488" spans="1:7" ht="12.75">
      <c r="A488" s="34" t="s">
        <v>110</v>
      </c>
      <c r="B488" s="34">
        <v>1230220040</v>
      </c>
      <c r="C488" s="34">
        <v>610</v>
      </c>
      <c r="D488" s="24" t="s">
        <v>199</v>
      </c>
      <c r="E488" s="22">
        <f>'№7 '!F334+'№7 '!F526</f>
        <v>254.9</v>
      </c>
      <c r="F488" s="22">
        <f>'№7 '!G334+'№7 '!G526</f>
        <v>254.9</v>
      </c>
      <c r="G488" s="22">
        <f>'№7 '!H334+'№7 '!H526</f>
        <v>254.9</v>
      </c>
    </row>
    <row r="489" spans="1:7" ht="31.5">
      <c r="A489" s="34" t="s">
        <v>110</v>
      </c>
      <c r="B489" s="34">
        <v>1230600000</v>
      </c>
      <c r="C489" s="34"/>
      <c r="D489" s="35" t="s">
        <v>350</v>
      </c>
      <c r="E489" s="22">
        <f>E490+E497+E500</f>
        <v>1260.6</v>
      </c>
      <c r="F489" s="22">
        <f aca="true" t="shared" si="179" ref="F489:G489">F490+F497+F500</f>
        <v>1202.1999999999998</v>
      </c>
      <c r="G489" s="22">
        <f t="shared" si="179"/>
        <v>1202.1999999999998</v>
      </c>
    </row>
    <row r="490" spans="1:7" ht="31.5">
      <c r="A490" s="34" t="s">
        <v>110</v>
      </c>
      <c r="B490" s="34">
        <v>1230620300</v>
      </c>
      <c r="C490" s="34"/>
      <c r="D490" s="35" t="s">
        <v>351</v>
      </c>
      <c r="E490" s="22">
        <f>E491+E493+E495</f>
        <v>439</v>
      </c>
      <c r="F490" s="22">
        <f aca="true" t="shared" si="180" ref="F490:G490">F491+F493+F495</f>
        <v>459</v>
      </c>
      <c r="G490" s="22">
        <f t="shared" si="180"/>
        <v>459</v>
      </c>
    </row>
    <row r="491" spans="1:7" ht="63">
      <c r="A491" s="34" t="s">
        <v>110</v>
      </c>
      <c r="B491" s="34">
        <v>1230620300</v>
      </c>
      <c r="C491" s="23" t="s">
        <v>90</v>
      </c>
      <c r="D491" s="24" t="s">
        <v>2</v>
      </c>
      <c r="E491" s="22">
        <f>E492</f>
        <v>141.3</v>
      </c>
      <c r="F491" s="22">
        <f aca="true" t="shared" si="181" ref="F491:G491">F492</f>
        <v>161.3</v>
      </c>
      <c r="G491" s="22">
        <f t="shared" si="181"/>
        <v>161.3</v>
      </c>
    </row>
    <row r="492" spans="1:7" ht="31.9" customHeight="1">
      <c r="A492" s="34" t="s">
        <v>110</v>
      </c>
      <c r="B492" s="34">
        <v>1230620300</v>
      </c>
      <c r="C492" s="34">
        <v>120</v>
      </c>
      <c r="D492" s="35" t="s">
        <v>193</v>
      </c>
      <c r="E492" s="22">
        <f>'№7 '!F530+'№7 '!F338</f>
        <v>141.3</v>
      </c>
      <c r="F492" s="22">
        <f>'№7 '!G530+'№7 '!G338</f>
        <v>161.3</v>
      </c>
      <c r="G492" s="22">
        <f>'№7 '!H530+'№7 '!H338</f>
        <v>161.3</v>
      </c>
    </row>
    <row r="493" spans="1:7" ht="31.5">
      <c r="A493" s="34" t="s">
        <v>110</v>
      </c>
      <c r="B493" s="34">
        <v>1230620300</v>
      </c>
      <c r="C493" s="23" t="s">
        <v>91</v>
      </c>
      <c r="D493" s="24" t="s">
        <v>148</v>
      </c>
      <c r="E493" s="22">
        <f>E494</f>
        <v>194.2</v>
      </c>
      <c r="F493" s="22">
        <f aca="true" t="shared" si="182" ref="F493:G493">F494</f>
        <v>194.2</v>
      </c>
      <c r="G493" s="22">
        <f t="shared" si="182"/>
        <v>194.2</v>
      </c>
    </row>
    <row r="494" spans="1:7" ht="34.15" customHeight="1">
      <c r="A494" s="34" t="s">
        <v>110</v>
      </c>
      <c r="B494" s="34">
        <v>1230620300</v>
      </c>
      <c r="C494" s="34">
        <v>240</v>
      </c>
      <c r="D494" s="24" t="s">
        <v>194</v>
      </c>
      <c r="E494" s="22">
        <f>'№7 '!F340+'№7 '!F532</f>
        <v>194.2</v>
      </c>
      <c r="F494" s="22">
        <f>'№7 '!G340+'№7 '!G532</f>
        <v>194.2</v>
      </c>
      <c r="G494" s="22">
        <f>'№7 '!H340+'№7 '!H532</f>
        <v>194.2</v>
      </c>
    </row>
    <row r="495" spans="1:7" ht="12.75">
      <c r="A495" s="34" t="s">
        <v>110</v>
      </c>
      <c r="B495" s="34">
        <v>1230620300</v>
      </c>
      <c r="C495" s="34" t="s">
        <v>92</v>
      </c>
      <c r="D495" s="35" t="s">
        <v>93</v>
      </c>
      <c r="E495" s="22">
        <f>E496</f>
        <v>103.5</v>
      </c>
      <c r="F495" s="22">
        <f aca="true" t="shared" si="183" ref="F495:G495">F496</f>
        <v>103.5</v>
      </c>
      <c r="G495" s="22">
        <f t="shared" si="183"/>
        <v>103.5</v>
      </c>
    </row>
    <row r="496" spans="1:7" ht="12.75">
      <c r="A496" s="34" t="s">
        <v>110</v>
      </c>
      <c r="B496" s="34">
        <v>1230620300</v>
      </c>
      <c r="C496" s="34">
        <v>850</v>
      </c>
      <c r="D496" s="35" t="s">
        <v>195</v>
      </c>
      <c r="E496" s="22">
        <f>'№7 '!F534+'№7 '!F342</f>
        <v>103.5</v>
      </c>
      <c r="F496" s="22">
        <f>'№7 '!G534+'№7 '!G342</f>
        <v>103.5</v>
      </c>
      <c r="G496" s="22">
        <f>'№7 '!H534+'№7 '!H342</f>
        <v>103.5</v>
      </c>
    </row>
    <row r="497" spans="1:7" ht="31.5">
      <c r="A497" s="34" t="s">
        <v>110</v>
      </c>
      <c r="B497" s="34">
        <v>1230620310</v>
      </c>
      <c r="C497" s="34"/>
      <c r="D497" s="35" t="s">
        <v>352</v>
      </c>
      <c r="E497" s="22">
        <f>E498</f>
        <v>55.3</v>
      </c>
      <c r="F497" s="22">
        <f aca="true" t="shared" si="184" ref="F497:G498">F498</f>
        <v>55.3</v>
      </c>
      <c r="G497" s="22">
        <f t="shared" si="184"/>
        <v>55.3</v>
      </c>
    </row>
    <row r="498" spans="1:7" ht="31.5">
      <c r="A498" s="34" t="s">
        <v>110</v>
      </c>
      <c r="B498" s="34">
        <v>1230620310</v>
      </c>
      <c r="C498" s="23" t="s">
        <v>91</v>
      </c>
      <c r="D498" s="24" t="s">
        <v>148</v>
      </c>
      <c r="E498" s="22">
        <f>E499</f>
        <v>55.3</v>
      </c>
      <c r="F498" s="22">
        <f t="shared" si="184"/>
        <v>55.3</v>
      </c>
      <c r="G498" s="22">
        <f t="shared" si="184"/>
        <v>55.3</v>
      </c>
    </row>
    <row r="499" spans="1:7" ht="33" customHeight="1">
      <c r="A499" s="34" t="s">
        <v>110</v>
      </c>
      <c r="B499" s="34">
        <v>1230620310</v>
      </c>
      <c r="C499" s="34">
        <v>240</v>
      </c>
      <c r="D499" s="24" t="s">
        <v>194</v>
      </c>
      <c r="E499" s="22">
        <f>'№7 '!F345+'№7 '!F537</f>
        <v>55.3</v>
      </c>
      <c r="F499" s="22">
        <f>'№7 '!G345+'№7 '!G537</f>
        <v>55.3</v>
      </c>
      <c r="G499" s="22">
        <f>'№7 '!H345+'№7 '!H537</f>
        <v>55.3</v>
      </c>
    </row>
    <row r="500" spans="1:7" ht="12.75">
      <c r="A500" s="34" t="s">
        <v>110</v>
      </c>
      <c r="B500" s="34">
        <v>1230620320</v>
      </c>
      <c r="C500" s="34"/>
      <c r="D500" s="35" t="s">
        <v>259</v>
      </c>
      <c r="E500" s="22">
        <f>E501+E503+E505</f>
        <v>766.3</v>
      </c>
      <c r="F500" s="22">
        <f aca="true" t="shared" si="185" ref="F500:G500">F501+F503+F505</f>
        <v>687.9</v>
      </c>
      <c r="G500" s="22">
        <f t="shared" si="185"/>
        <v>687.9</v>
      </c>
    </row>
    <row r="501" spans="1:7" ht="63">
      <c r="A501" s="34" t="s">
        <v>110</v>
      </c>
      <c r="B501" s="34">
        <v>1230620320</v>
      </c>
      <c r="C501" s="23" t="s">
        <v>90</v>
      </c>
      <c r="D501" s="24" t="s">
        <v>2</v>
      </c>
      <c r="E501" s="22">
        <f>E502</f>
        <v>382.1</v>
      </c>
      <c r="F501" s="22">
        <f aca="true" t="shared" si="186" ref="F501:G501">F502</f>
        <v>408.7</v>
      </c>
      <c r="G501" s="22">
        <f t="shared" si="186"/>
        <v>408.7</v>
      </c>
    </row>
    <row r="502" spans="1:7" ht="37.15" customHeight="1">
      <c r="A502" s="34" t="s">
        <v>110</v>
      </c>
      <c r="B502" s="34">
        <v>1230620320</v>
      </c>
      <c r="C502" s="34">
        <v>120</v>
      </c>
      <c r="D502" s="35" t="s">
        <v>193</v>
      </c>
      <c r="E502" s="22">
        <f>'№7 '!F540+'№7 '!F348</f>
        <v>382.1</v>
      </c>
      <c r="F502" s="22">
        <f>'№7 '!G540+'№7 '!G348</f>
        <v>408.7</v>
      </c>
      <c r="G502" s="22">
        <f>'№7 '!H540+'№7 '!H348</f>
        <v>408.7</v>
      </c>
    </row>
    <row r="503" spans="1:7" ht="31.5">
      <c r="A503" s="34" t="s">
        <v>110</v>
      </c>
      <c r="B503" s="34">
        <v>1230620320</v>
      </c>
      <c r="C503" s="23" t="s">
        <v>91</v>
      </c>
      <c r="D503" s="24" t="s">
        <v>148</v>
      </c>
      <c r="E503" s="22">
        <f>E504</f>
        <v>240.2</v>
      </c>
      <c r="F503" s="22">
        <f aca="true" t="shared" si="187" ref="F503:G503">F504</f>
        <v>240.2</v>
      </c>
      <c r="G503" s="22">
        <f t="shared" si="187"/>
        <v>240.2</v>
      </c>
    </row>
    <row r="504" spans="1:7" ht="33" customHeight="1">
      <c r="A504" s="34" t="s">
        <v>110</v>
      </c>
      <c r="B504" s="34">
        <v>1230620320</v>
      </c>
      <c r="C504" s="34">
        <v>240</v>
      </c>
      <c r="D504" s="24" t="s">
        <v>194</v>
      </c>
      <c r="E504" s="22">
        <f>'№7 '!F350+'№7 '!F542</f>
        <v>240.2</v>
      </c>
      <c r="F504" s="22">
        <f>'№7 '!G350+'№7 '!G542</f>
        <v>240.2</v>
      </c>
      <c r="G504" s="22">
        <f>'№7 '!H350+'№7 '!H542</f>
        <v>240.2</v>
      </c>
    </row>
    <row r="505" spans="1:7" ht="31.5">
      <c r="A505" s="34" t="s">
        <v>110</v>
      </c>
      <c r="B505" s="34">
        <v>1230620320</v>
      </c>
      <c r="C505" s="23" t="s">
        <v>150</v>
      </c>
      <c r="D505" s="24" t="s">
        <v>151</v>
      </c>
      <c r="E505" s="22">
        <f>E506</f>
        <v>144</v>
      </c>
      <c r="F505" s="22">
        <f aca="true" t="shared" si="188" ref="F505:G505">F506</f>
        <v>39</v>
      </c>
      <c r="G505" s="22">
        <f t="shared" si="188"/>
        <v>39</v>
      </c>
    </row>
    <row r="506" spans="1:7" ht="12.75">
      <c r="A506" s="34" t="s">
        <v>110</v>
      </c>
      <c r="B506" s="34">
        <v>1230620320</v>
      </c>
      <c r="C506" s="34">
        <v>610</v>
      </c>
      <c r="D506" s="24" t="s">
        <v>199</v>
      </c>
      <c r="E506" s="22">
        <f>'№7 '!F544+'№7 '!F352</f>
        <v>144</v>
      </c>
      <c r="F506" s="22">
        <f>'№7 '!G544+'№7 '!G352</f>
        <v>39</v>
      </c>
      <c r="G506" s="22">
        <f>'№7 '!H544+'№7 '!H352</f>
        <v>39</v>
      </c>
    </row>
    <row r="507" spans="1:7" ht="20.45" customHeight="1">
      <c r="A507" s="34" t="s">
        <v>111</v>
      </c>
      <c r="B507" s="34" t="s">
        <v>88</v>
      </c>
      <c r="C507" s="34" t="s">
        <v>88</v>
      </c>
      <c r="D507" s="35" t="s">
        <v>0</v>
      </c>
      <c r="E507" s="22">
        <f>E508</f>
        <v>570.5</v>
      </c>
      <c r="F507" s="22">
        <f aca="true" t="shared" si="189" ref="F507:G510">F508</f>
        <v>0</v>
      </c>
      <c r="G507" s="22">
        <f t="shared" si="189"/>
        <v>0</v>
      </c>
    </row>
    <row r="508" spans="1:7" ht="12.75">
      <c r="A508" s="34" t="s">
        <v>111</v>
      </c>
      <c r="B508" s="23" t="s">
        <v>205</v>
      </c>
      <c r="C508" s="23" t="s">
        <v>88</v>
      </c>
      <c r="D508" s="24" t="s">
        <v>200</v>
      </c>
      <c r="E508" s="22">
        <f>E509</f>
        <v>570.5</v>
      </c>
      <c r="F508" s="22">
        <f t="shared" si="189"/>
        <v>0</v>
      </c>
      <c r="G508" s="22">
        <f t="shared" si="189"/>
        <v>0</v>
      </c>
    </row>
    <row r="509" spans="1:7" ht="31.5">
      <c r="A509" s="34" t="s">
        <v>111</v>
      </c>
      <c r="B509" s="34">
        <v>9990000000</v>
      </c>
      <c r="C509" s="34"/>
      <c r="D509" s="35" t="s">
        <v>272</v>
      </c>
      <c r="E509" s="22">
        <f>E510</f>
        <v>570.5</v>
      </c>
      <c r="F509" s="22">
        <f t="shared" si="189"/>
        <v>0</v>
      </c>
      <c r="G509" s="22">
        <f t="shared" si="189"/>
        <v>0</v>
      </c>
    </row>
    <row r="510" spans="1:7" ht="31.5">
      <c r="A510" s="34" t="s">
        <v>111</v>
      </c>
      <c r="B510" s="34">
        <v>9990200000</v>
      </c>
      <c r="C510" s="35"/>
      <c r="D510" s="35" t="s">
        <v>215</v>
      </c>
      <c r="E510" s="22">
        <f>E511</f>
        <v>570.5</v>
      </c>
      <c r="F510" s="22">
        <f t="shared" si="189"/>
        <v>0</v>
      </c>
      <c r="G510" s="22">
        <f t="shared" si="189"/>
        <v>0</v>
      </c>
    </row>
    <row r="511" spans="1:7" ht="47.25">
      <c r="A511" s="34" t="s">
        <v>111</v>
      </c>
      <c r="B511" s="34">
        <v>9990225000</v>
      </c>
      <c r="C511" s="34"/>
      <c r="D511" s="35" t="s">
        <v>216</v>
      </c>
      <c r="E511" s="22">
        <f>E512+E514</f>
        <v>570.5</v>
      </c>
      <c r="F511" s="22">
        <f aca="true" t="shared" si="190" ref="F511:G511">F512+F514</f>
        <v>0</v>
      </c>
      <c r="G511" s="22">
        <f t="shared" si="190"/>
        <v>0</v>
      </c>
    </row>
    <row r="512" spans="1:7" ht="63">
      <c r="A512" s="34" t="s">
        <v>111</v>
      </c>
      <c r="B512" s="34">
        <v>9990225000</v>
      </c>
      <c r="C512" s="23" t="s">
        <v>90</v>
      </c>
      <c r="D512" s="24" t="s">
        <v>2</v>
      </c>
      <c r="E512" s="22">
        <f>E513</f>
        <v>525.5</v>
      </c>
      <c r="F512" s="22">
        <f aca="true" t="shared" si="191" ref="F512:G512">F513</f>
        <v>0</v>
      </c>
      <c r="G512" s="22">
        <f t="shared" si="191"/>
        <v>0</v>
      </c>
    </row>
    <row r="513" spans="1:7" ht="35.45" customHeight="1">
      <c r="A513" s="34" t="s">
        <v>111</v>
      </c>
      <c r="B513" s="34">
        <v>9990225000</v>
      </c>
      <c r="C513" s="34">
        <v>120</v>
      </c>
      <c r="D513" s="35" t="s">
        <v>193</v>
      </c>
      <c r="E513" s="22">
        <f>'№7 '!F551</f>
        <v>525.5</v>
      </c>
      <c r="F513" s="22">
        <f>'№7 '!G551</f>
        <v>0</v>
      </c>
      <c r="G513" s="22">
        <f>'№7 '!H551</f>
        <v>0</v>
      </c>
    </row>
    <row r="514" spans="1:7" ht="31.5">
      <c r="A514" s="34" t="s">
        <v>111</v>
      </c>
      <c r="B514" s="34">
        <v>9990225000</v>
      </c>
      <c r="C514" s="23" t="s">
        <v>91</v>
      </c>
      <c r="D514" s="24" t="s">
        <v>148</v>
      </c>
      <c r="E514" s="22">
        <f>E515</f>
        <v>45</v>
      </c>
      <c r="F514" s="22">
        <f aca="true" t="shared" si="192" ref="F514:G514">F515</f>
        <v>0</v>
      </c>
      <c r="G514" s="22">
        <f t="shared" si="192"/>
        <v>0</v>
      </c>
    </row>
    <row r="515" spans="1:7" ht="31.9" customHeight="1">
      <c r="A515" s="34" t="s">
        <v>111</v>
      </c>
      <c r="B515" s="34">
        <v>9990225000</v>
      </c>
      <c r="C515" s="34">
        <v>240</v>
      </c>
      <c r="D515" s="24" t="s">
        <v>194</v>
      </c>
      <c r="E515" s="22">
        <f>'№7 '!F553</f>
        <v>45</v>
      </c>
      <c r="F515" s="22">
        <f>'№7 '!G553</f>
        <v>0</v>
      </c>
      <c r="G515" s="22">
        <f>'№7 '!H553</f>
        <v>0</v>
      </c>
    </row>
    <row r="516" spans="1:7" ht="12.75">
      <c r="A516" s="6" t="s">
        <v>142</v>
      </c>
      <c r="B516" s="6" t="s">
        <v>88</v>
      </c>
      <c r="C516" s="6" t="s">
        <v>88</v>
      </c>
      <c r="D516" s="29" t="s">
        <v>85</v>
      </c>
      <c r="E516" s="8">
        <f>E517</f>
        <v>2068.6</v>
      </c>
      <c r="F516" s="8">
        <f aca="true" t="shared" si="193" ref="F516:G519">F517</f>
        <v>2068.6</v>
      </c>
      <c r="G516" s="8">
        <f t="shared" si="193"/>
        <v>2068.6</v>
      </c>
    </row>
    <row r="517" spans="1:7" ht="12.75">
      <c r="A517" s="34" t="s">
        <v>86</v>
      </c>
      <c r="B517" s="34" t="s">
        <v>88</v>
      </c>
      <c r="C517" s="34" t="s">
        <v>88</v>
      </c>
      <c r="D517" s="35" t="s">
        <v>87</v>
      </c>
      <c r="E517" s="22">
        <f>E518</f>
        <v>2068.6</v>
      </c>
      <c r="F517" s="22">
        <f t="shared" si="193"/>
        <v>2068.6</v>
      </c>
      <c r="G517" s="22">
        <f t="shared" si="193"/>
        <v>2068.6</v>
      </c>
    </row>
    <row r="518" spans="1:7" ht="47.25">
      <c r="A518" s="34" t="s">
        <v>86</v>
      </c>
      <c r="B518" s="23">
        <v>1200000000</v>
      </c>
      <c r="C518" s="34"/>
      <c r="D518" s="35" t="s">
        <v>319</v>
      </c>
      <c r="E518" s="22">
        <f>E519</f>
        <v>2068.6</v>
      </c>
      <c r="F518" s="22">
        <f t="shared" si="193"/>
        <v>2068.6</v>
      </c>
      <c r="G518" s="22">
        <f t="shared" si="193"/>
        <v>2068.6</v>
      </c>
    </row>
    <row r="519" spans="1:7" ht="31.5">
      <c r="A519" s="34" t="s">
        <v>86</v>
      </c>
      <c r="B519" s="23">
        <v>1240000000</v>
      </c>
      <c r="C519" s="34"/>
      <c r="D519" s="35" t="s">
        <v>243</v>
      </c>
      <c r="E519" s="22">
        <f>E520</f>
        <v>2068.6</v>
      </c>
      <c r="F519" s="22">
        <f t="shared" si="193"/>
        <v>2068.6</v>
      </c>
      <c r="G519" s="22">
        <f t="shared" si="193"/>
        <v>2068.6</v>
      </c>
    </row>
    <row r="520" spans="1:7" ht="21.6" customHeight="1">
      <c r="A520" s="34" t="s">
        <v>86</v>
      </c>
      <c r="B520" s="34">
        <v>1240300000</v>
      </c>
      <c r="C520" s="34"/>
      <c r="D520" s="35" t="s">
        <v>344</v>
      </c>
      <c r="E520" s="22">
        <f>E521+E524+E527</f>
        <v>2068.6</v>
      </c>
      <c r="F520" s="22">
        <f aca="true" t="shared" si="194" ref="F520:G520">F521+F524+F527</f>
        <v>2068.6</v>
      </c>
      <c r="G520" s="22">
        <f t="shared" si="194"/>
        <v>2068.6</v>
      </c>
    </row>
    <row r="521" spans="1:7" ht="34.9" customHeight="1">
      <c r="A521" s="34" t="s">
        <v>86</v>
      </c>
      <c r="B521" s="34">
        <v>1240320360</v>
      </c>
      <c r="C521" s="34"/>
      <c r="D521" s="35" t="s">
        <v>266</v>
      </c>
      <c r="E521" s="22">
        <f>E522</f>
        <v>942.5</v>
      </c>
      <c r="F521" s="22">
        <f aca="true" t="shared" si="195" ref="F521:G522">F522</f>
        <v>942.5</v>
      </c>
      <c r="G521" s="22">
        <f t="shared" si="195"/>
        <v>942.5</v>
      </c>
    </row>
    <row r="522" spans="1:7" ht="12.75">
      <c r="A522" s="34" t="s">
        <v>86</v>
      </c>
      <c r="B522" s="34">
        <v>1240320360</v>
      </c>
      <c r="C522" s="34" t="s">
        <v>92</v>
      </c>
      <c r="D522" s="35" t="s">
        <v>93</v>
      </c>
      <c r="E522" s="22">
        <f>E523</f>
        <v>942.5</v>
      </c>
      <c r="F522" s="22">
        <f t="shared" si="195"/>
        <v>942.5</v>
      </c>
      <c r="G522" s="22">
        <f t="shared" si="195"/>
        <v>942.5</v>
      </c>
    </row>
    <row r="523" spans="1:7" ht="47.25">
      <c r="A523" s="34" t="s">
        <v>86</v>
      </c>
      <c r="B523" s="34">
        <v>1240320360</v>
      </c>
      <c r="C523" s="34" t="s">
        <v>270</v>
      </c>
      <c r="D523" s="35" t="s">
        <v>271</v>
      </c>
      <c r="E523" s="22">
        <f>'№7 '!F360</f>
        <v>942.5</v>
      </c>
      <c r="F523" s="22">
        <f>'№7 '!G360</f>
        <v>942.5</v>
      </c>
      <c r="G523" s="22">
        <f>'№7 '!H360</f>
        <v>942.5</v>
      </c>
    </row>
    <row r="524" spans="1:7" ht="47.25">
      <c r="A524" s="34" t="s">
        <v>86</v>
      </c>
      <c r="B524" s="34">
        <v>1240320370</v>
      </c>
      <c r="C524" s="34"/>
      <c r="D524" s="35" t="s">
        <v>267</v>
      </c>
      <c r="E524" s="22">
        <f>E525</f>
        <v>489.6</v>
      </c>
      <c r="F524" s="22">
        <f aca="true" t="shared" si="196" ref="F524:G525">F525</f>
        <v>489.6</v>
      </c>
      <c r="G524" s="22">
        <f t="shared" si="196"/>
        <v>489.6</v>
      </c>
    </row>
    <row r="525" spans="1:7" ht="12.75">
      <c r="A525" s="34" t="s">
        <v>86</v>
      </c>
      <c r="B525" s="34">
        <v>1240320370</v>
      </c>
      <c r="C525" s="34" t="s">
        <v>92</v>
      </c>
      <c r="D525" s="35" t="s">
        <v>93</v>
      </c>
      <c r="E525" s="22">
        <f>E526</f>
        <v>489.6</v>
      </c>
      <c r="F525" s="22">
        <f t="shared" si="196"/>
        <v>489.6</v>
      </c>
      <c r="G525" s="22">
        <f t="shared" si="196"/>
        <v>489.6</v>
      </c>
    </row>
    <row r="526" spans="1:7" ht="47.25">
      <c r="A526" s="34" t="s">
        <v>86</v>
      </c>
      <c r="B526" s="34">
        <v>1240320370</v>
      </c>
      <c r="C526" s="34" t="s">
        <v>270</v>
      </c>
      <c r="D526" s="35" t="s">
        <v>271</v>
      </c>
      <c r="E526" s="22">
        <f>'№7 '!F363</f>
        <v>489.6</v>
      </c>
      <c r="F526" s="22">
        <f>'№7 '!G363</f>
        <v>489.6</v>
      </c>
      <c r="G526" s="22">
        <f>'№7 '!H363</f>
        <v>489.6</v>
      </c>
    </row>
    <row r="527" spans="1:7" ht="47.25">
      <c r="A527" s="34" t="s">
        <v>86</v>
      </c>
      <c r="B527" s="34" t="s">
        <v>269</v>
      </c>
      <c r="C527" s="34"/>
      <c r="D527" s="35" t="s">
        <v>268</v>
      </c>
      <c r="E527" s="22">
        <f>E528</f>
        <v>636.5</v>
      </c>
      <c r="F527" s="22">
        <f aca="true" t="shared" si="197" ref="F527:G528">F528</f>
        <v>636.5</v>
      </c>
      <c r="G527" s="22">
        <f t="shared" si="197"/>
        <v>636.5</v>
      </c>
    </row>
    <row r="528" spans="1:7" ht="12.75">
      <c r="A528" s="34" t="s">
        <v>86</v>
      </c>
      <c r="B528" s="34" t="s">
        <v>269</v>
      </c>
      <c r="C528" s="34" t="s">
        <v>92</v>
      </c>
      <c r="D528" s="35" t="s">
        <v>93</v>
      </c>
      <c r="E528" s="22">
        <f>E529</f>
        <v>636.5</v>
      </c>
      <c r="F528" s="22">
        <f t="shared" si="197"/>
        <v>636.5</v>
      </c>
      <c r="G528" s="22">
        <f t="shared" si="197"/>
        <v>636.5</v>
      </c>
    </row>
    <row r="529" spans="1:7" ht="47.25">
      <c r="A529" s="34" t="s">
        <v>86</v>
      </c>
      <c r="B529" s="34" t="s">
        <v>269</v>
      </c>
      <c r="C529" s="34" t="s">
        <v>270</v>
      </c>
      <c r="D529" s="35" t="s">
        <v>271</v>
      </c>
      <c r="E529" s="22">
        <f>'№7 '!F366</f>
        <v>636.5</v>
      </c>
      <c r="F529" s="22">
        <f>'№7 '!G366</f>
        <v>636.5</v>
      </c>
      <c r="G529" s="22">
        <f>'№7 '!H366</f>
        <v>636.5</v>
      </c>
    </row>
    <row r="530" spans="1:7" ht="12.75">
      <c r="A530" s="6" t="s">
        <v>143</v>
      </c>
      <c r="B530" s="6" t="s">
        <v>88</v>
      </c>
      <c r="C530" s="6" t="s">
        <v>88</v>
      </c>
      <c r="D530" s="29" t="s">
        <v>182</v>
      </c>
      <c r="E530" s="8">
        <f>E531</f>
        <v>351</v>
      </c>
      <c r="F530" s="8">
        <f aca="true" t="shared" si="198" ref="F530:G530">F531</f>
        <v>0</v>
      </c>
      <c r="G530" s="8">
        <f t="shared" si="198"/>
        <v>0</v>
      </c>
    </row>
    <row r="531" spans="1:7" ht="31.5">
      <c r="A531" s="34" t="s">
        <v>144</v>
      </c>
      <c r="B531" s="34" t="s">
        <v>88</v>
      </c>
      <c r="C531" s="34" t="s">
        <v>88</v>
      </c>
      <c r="D531" s="35" t="s">
        <v>145</v>
      </c>
      <c r="E531" s="22">
        <f aca="true" t="shared" si="199" ref="E531:G535">E532</f>
        <v>351</v>
      </c>
      <c r="F531" s="22">
        <f t="shared" si="199"/>
        <v>0</v>
      </c>
      <c r="G531" s="22">
        <f t="shared" si="199"/>
        <v>0</v>
      </c>
    </row>
    <row r="532" spans="1:7" ht="12.75">
      <c r="A532" s="34" t="s">
        <v>144</v>
      </c>
      <c r="B532" s="34">
        <v>9900000000</v>
      </c>
      <c r="C532" s="34"/>
      <c r="D532" s="35" t="s">
        <v>200</v>
      </c>
      <c r="E532" s="22">
        <f t="shared" si="199"/>
        <v>351</v>
      </c>
      <c r="F532" s="22">
        <f t="shared" si="199"/>
        <v>0</v>
      </c>
      <c r="G532" s="22">
        <f t="shared" si="199"/>
        <v>0</v>
      </c>
    </row>
    <row r="533" spans="1:7" ht="31.5">
      <c r="A533" s="34" t="s">
        <v>144</v>
      </c>
      <c r="B533" s="34">
        <v>9930000000</v>
      </c>
      <c r="C533" s="34"/>
      <c r="D533" s="35" t="s">
        <v>285</v>
      </c>
      <c r="E533" s="22">
        <f t="shared" si="199"/>
        <v>351</v>
      </c>
      <c r="F533" s="22">
        <f t="shared" si="199"/>
        <v>0</v>
      </c>
      <c r="G533" s="22">
        <f t="shared" si="199"/>
        <v>0</v>
      </c>
    </row>
    <row r="534" spans="1:7" ht="12.75">
      <c r="A534" s="34" t="s">
        <v>144</v>
      </c>
      <c r="B534" s="34">
        <v>9930020500</v>
      </c>
      <c r="C534" s="34"/>
      <c r="D534" s="35" t="s">
        <v>153</v>
      </c>
      <c r="E534" s="22">
        <f t="shared" si="199"/>
        <v>351</v>
      </c>
      <c r="F534" s="22">
        <f t="shared" si="199"/>
        <v>0</v>
      </c>
      <c r="G534" s="22">
        <f t="shared" si="199"/>
        <v>0</v>
      </c>
    </row>
    <row r="535" spans="1:7" ht="12.75">
      <c r="A535" s="34" t="s">
        <v>144</v>
      </c>
      <c r="B535" s="34">
        <v>9930020500</v>
      </c>
      <c r="C535" s="34" t="s">
        <v>154</v>
      </c>
      <c r="D535" s="35" t="s">
        <v>155</v>
      </c>
      <c r="E535" s="22">
        <f>E536</f>
        <v>351</v>
      </c>
      <c r="F535" s="22">
        <f t="shared" si="199"/>
        <v>0</v>
      </c>
      <c r="G535" s="22">
        <f t="shared" si="199"/>
        <v>0</v>
      </c>
    </row>
    <row r="536" spans="1:7" ht="12.75">
      <c r="A536" s="34" t="s">
        <v>144</v>
      </c>
      <c r="B536" s="34">
        <v>9930020500</v>
      </c>
      <c r="C536" s="2" t="s">
        <v>293</v>
      </c>
      <c r="D536" s="26" t="s">
        <v>153</v>
      </c>
      <c r="E536" s="22">
        <f>'№7 '!F411</f>
        <v>351</v>
      </c>
      <c r="F536" s="22">
        <f>'№7 '!G411</f>
        <v>0</v>
      </c>
      <c r="G536" s="22">
        <f>'№7 '!H411</f>
        <v>0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7874015748031497" right="0.3937007874015748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6"/>
  <sheetViews>
    <sheetView workbookViewId="0" topLeftCell="A367">
      <selection activeCell="A2" sqref="A2:F2"/>
    </sheetView>
  </sheetViews>
  <sheetFormatPr defaultColWidth="8.875" defaultRowHeight="12.75"/>
  <cols>
    <col min="1" max="1" width="15.00390625" style="53" customWidth="1"/>
    <col min="2" max="2" width="8.75390625" style="53" customWidth="1"/>
    <col min="3" max="3" width="69.00390625" style="53" customWidth="1"/>
    <col min="4" max="4" width="12.25390625" style="63" customWidth="1"/>
    <col min="5" max="5" width="13.125" style="63" customWidth="1"/>
    <col min="6" max="6" width="12.75390625" style="63" customWidth="1"/>
    <col min="7" max="16384" width="8.875" style="53" customWidth="1"/>
  </cols>
  <sheetData>
    <row r="1" spans="1:6" ht="51.6" customHeight="1">
      <c r="A1" s="192" t="s">
        <v>609</v>
      </c>
      <c r="B1" s="192"/>
      <c r="C1" s="192"/>
      <c r="D1" s="192"/>
      <c r="E1" s="192"/>
      <c r="F1" s="192"/>
    </row>
    <row r="2" spans="1:6" ht="66.75" customHeight="1">
      <c r="A2" s="193" t="s">
        <v>386</v>
      </c>
      <c r="B2" s="193"/>
      <c r="C2" s="193"/>
      <c r="D2" s="193"/>
      <c r="E2" s="193"/>
      <c r="F2" s="193"/>
    </row>
    <row r="3" spans="1:6" ht="12.75">
      <c r="A3" s="194" t="s">
        <v>21</v>
      </c>
      <c r="B3" s="194" t="s">
        <v>22</v>
      </c>
      <c r="C3" s="194" t="s">
        <v>23</v>
      </c>
      <c r="D3" s="195" t="s">
        <v>127</v>
      </c>
      <c r="E3" s="195"/>
      <c r="F3" s="195"/>
    </row>
    <row r="4" spans="1:6" ht="12.75">
      <c r="A4" s="194" t="s">
        <v>88</v>
      </c>
      <c r="B4" s="194" t="s">
        <v>88</v>
      </c>
      <c r="C4" s="194" t="s">
        <v>88</v>
      </c>
      <c r="D4" s="195" t="s">
        <v>130</v>
      </c>
      <c r="E4" s="195" t="s">
        <v>138</v>
      </c>
      <c r="F4" s="195"/>
    </row>
    <row r="5" spans="1:6" ht="12.75">
      <c r="A5" s="194" t="s">
        <v>88</v>
      </c>
      <c r="B5" s="194" t="s">
        <v>88</v>
      </c>
      <c r="C5" s="194" t="s">
        <v>88</v>
      </c>
      <c r="D5" s="195" t="s">
        <v>88</v>
      </c>
      <c r="E5" s="59" t="s">
        <v>131</v>
      </c>
      <c r="F5" s="59" t="s">
        <v>186</v>
      </c>
    </row>
    <row r="6" spans="1:6" ht="12.75">
      <c r="A6" s="54" t="s">
        <v>5</v>
      </c>
      <c r="B6" s="54" t="s">
        <v>99</v>
      </c>
      <c r="C6" s="54" t="s">
        <v>100</v>
      </c>
      <c r="D6" s="59" t="s">
        <v>101</v>
      </c>
      <c r="E6" s="59" t="s">
        <v>102</v>
      </c>
      <c r="F6" s="59" t="s">
        <v>103</v>
      </c>
    </row>
    <row r="7" spans="1:6" ht="12.75">
      <c r="A7" s="55" t="s">
        <v>88</v>
      </c>
      <c r="B7" s="55" t="s">
        <v>88</v>
      </c>
      <c r="C7" s="56" t="s">
        <v>1</v>
      </c>
      <c r="D7" s="60">
        <f>D8+D76+D185+D225+D240+D255+D314</f>
        <v>637028.4999999999</v>
      </c>
      <c r="E7" s="60">
        <f>E8+E76+E185+E225+E240+E255+E314</f>
        <v>626304.7999999999</v>
      </c>
      <c r="F7" s="60">
        <f>F8+F76+F185+F225+F240+F255+F314</f>
        <v>616371.1</v>
      </c>
    </row>
    <row r="8" spans="1:6" ht="47.25">
      <c r="A8" s="51">
        <v>1100000000</v>
      </c>
      <c r="B8" s="57"/>
      <c r="C8" s="42" t="s">
        <v>324</v>
      </c>
      <c r="D8" s="61">
        <f>D9+D42+D54</f>
        <v>444263.19999999995</v>
      </c>
      <c r="E8" s="61">
        <f>E9+E42+E54</f>
        <v>437611.4</v>
      </c>
      <c r="F8" s="61">
        <f>F9+F42+F54</f>
        <v>437611.4</v>
      </c>
    </row>
    <row r="9" spans="1:6" ht="16.15" customHeight="1">
      <c r="A9" s="39">
        <v>1110000000</v>
      </c>
      <c r="B9" s="39"/>
      <c r="C9" s="46" t="s">
        <v>298</v>
      </c>
      <c r="D9" s="62">
        <f>D10+D20+D26+D30+D34+D38</f>
        <v>402894.39999999997</v>
      </c>
      <c r="E9" s="62">
        <f aca="true" t="shared" si="0" ref="E9:F9">E10+E20+E26+E30+E34+E38</f>
        <v>396659</v>
      </c>
      <c r="F9" s="62">
        <f t="shared" si="0"/>
        <v>396659</v>
      </c>
    </row>
    <row r="10" spans="1:6" ht="47.25">
      <c r="A10" s="39">
        <v>1110100000</v>
      </c>
      <c r="B10" s="35"/>
      <c r="C10" s="46" t="s">
        <v>299</v>
      </c>
      <c r="D10" s="62">
        <f>D11+D14+D17</f>
        <v>382596</v>
      </c>
      <c r="E10" s="62">
        <f aca="true" t="shared" si="1" ref="E10:F10">E11+E14+E17</f>
        <v>381696.4</v>
      </c>
      <c r="F10" s="62">
        <f t="shared" si="1"/>
        <v>381696.4</v>
      </c>
    </row>
    <row r="11" spans="1:6" ht="31.5">
      <c r="A11" s="12" t="s">
        <v>300</v>
      </c>
      <c r="B11" s="12"/>
      <c r="C11" s="10" t="s">
        <v>221</v>
      </c>
      <c r="D11" s="62">
        <f>D12</f>
        <v>112997.4</v>
      </c>
      <c r="E11" s="62">
        <f aca="true" t="shared" si="2" ref="E11:F11">E12</f>
        <v>112997.4</v>
      </c>
      <c r="F11" s="62">
        <f t="shared" si="2"/>
        <v>112997.4</v>
      </c>
    </row>
    <row r="12" spans="1:6" ht="34.15" customHeight="1">
      <c r="A12" s="12" t="s">
        <v>300</v>
      </c>
      <c r="B12" s="43" t="s">
        <v>150</v>
      </c>
      <c r="C12" s="46" t="s">
        <v>151</v>
      </c>
      <c r="D12" s="62">
        <f>D13</f>
        <v>112997.4</v>
      </c>
      <c r="E12" s="62">
        <f aca="true" t="shared" si="3" ref="E12:F12">E13</f>
        <v>112997.4</v>
      </c>
      <c r="F12" s="62">
        <f t="shared" si="3"/>
        <v>112997.4</v>
      </c>
    </row>
    <row r="13" spans="1:6" ht="15" customHeight="1">
      <c r="A13" s="12" t="s">
        <v>300</v>
      </c>
      <c r="B13" s="39">
        <v>610</v>
      </c>
      <c r="C13" s="46" t="s">
        <v>199</v>
      </c>
      <c r="D13" s="62">
        <f>'№8 '!E287+'№8 '!E295</f>
        <v>112997.4</v>
      </c>
      <c r="E13" s="62">
        <f>'№8 '!F287+'№8 '!F295</f>
        <v>112997.4</v>
      </c>
      <c r="F13" s="62">
        <f>'№8 '!G287+'№8 '!G295</f>
        <v>112997.4</v>
      </c>
    </row>
    <row r="14" spans="1:6" ht="50.25" customHeight="1">
      <c r="A14" s="12" t="s">
        <v>301</v>
      </c>
      <c r="B14" s="14"/>
      <c r="C14" s="10" t="s">
        <v>198</v>
      </c>
      <c r="D14" s="62">
        <f>D15</f>
        <v>88890.3</v>
      </c>
      <c r="E14" s="62">
        <f aca="true" t="shared" si="4" ref="E14:F15">E15</f>
        <v>88699.3</v>
      </c>
      <c r="F14" s="62">
        <f t="shared" si="4"/>
        <v>88699.3</v>
      </c>
    </row>
    <row r="15" spans="1:6" ht="31.5">
      <c r="A15" s="12" t="s">
        <v>301</v>
      </c>
      <c r="B15" s="43" t="s">
        <v>150</v>
      </c>
      <c r="C15" s="46" t="s">
        <v>151</v>
      </c>
      <c r="D15" s="62">
        <f>D16</f>
        <v>88890.3</v>
      </c>
      <c r="E15" s="62">
        <f t="shared" si="4"/>
        <v>88699.3</v>
      </c>
      <c r="F15" s="62">
        <f t="shared" si="4"/>
        <v>88699.3</v>
      </c>
    </row>
    <row r="16" spans="1:6" ht="12.75">
      <c r="A16" s="12" t="s">
        <v>301</v>
      </c>
      <c r="B16" s="39">
        <v>610</v>
      </c>
      <c r="C16" s="46" t="s">
        <v>199</v>
      </c>
      <c r="D16" s="62">
        <f>'№8 '!E290</f>
        <v>88890.3</v>
      </c>
      <c r="E16" s="62">
        <f>'№8 '!F290</f>
        <v>88699.3</v>
      </c>
      <c r="F16" s="62">
        <f>'№8 '!G290</f>
        <v>88699.3</v>
      </c>
    </row>
    <row r="17" spans="1:6" ht="94.5">
      <c r="A17" s="39">
        <v>1110110750</v>
      </c>
      <c r="B17" s="39"/>
      <c r="C17" s="46" t="s">
        <v>302</v>
      </c>
      <c r="D17" s="62">
        <f>D18</f>
        <v>180708.3</v>
      </c>
      <c r="E17" s="62">
        <f aca="true" t="shared" si="5" ref="E17:F18">E18</f>
        <v>179999.7</v>
      </c>
      <c r="F17" s="62">
        <f t="shared" si="5"/>
        <v>179999.7</v>
      </c>
    </row>
    <row r="18" spans="1:6" ht="31.5">
      <c r="A18" s="39">
        <v>1110110750</v>
      </c>
      <c r="B18" s="43" t="s">
        <v>150</v>
      </c>
      <c r="C18" s="46" t="s">
        <v>151</v>
      </c>
      <c r="D18" s="62">
        <f>D19</f>
        <v>180708.3</v>
      </c>
      <c r="E18" s="62">
        <f t="shared" si="5"/>
        <v>179999.7</v>
      </c>
      <c r="F18" s="62">
        <f t="shared" si="5"/>
        <v>179999.7</v>
      </c>
    </row>
    <row r="19" spans="1:6" ht="12.75">
      <c r="A19" s="39">
        <v>1110110750</v>
      </c>
      <c r="B19" s="39">
        <v>610</v>
      </c>
      <c r="C19" s="46" t="s">
        <v>199</v>
      </c>
      <c r="D19" s="62">
        <f>'№8 '!E300</f>
        <v>180708.3</v>
      </c>
      <c r="E19" s="62">
        <f>'№8 '!F300</f>
        <v>179999.7</v>
      </c>
      <c r="F19" s="62">
        <f>'№8 '!G300</f>
        <v>179999.7</v>
      </c>
    </row>
    <row r="20" spans="1:6" ht="47.25">
      <c r="A20" s="39">
        <v>1110200000</v>
      </c>
      <c r="B20" s="39"/>
      <c r="C20" s="46" t="s">
        <v>317</v>
      </c>
      <c r="D20" s="62">
        <f>D21</f>
        <v>10448.599999999999</v>
      </c>
      <c r="E20" s="62">
        <f aca="true" t="shared" si="6" ref="E20:F20">E21</f>
        <v>10448.599999999999</v>
      </c>
      <c r="F20" s="62">
        <f t="shared" si="6"/>
        <v>10448.599999999999</v>
      </c>
    </row>
    <row r="21" spans="1:6" ht="48.75" customHeight="1">
      <c r="A21" s="39">
        <v>1110210500</v>
      </c>
      <c r="B21" s="39"/>
      <c r="C21" s="46" t="s">
        <v>318</v>
      </c>
      <c r="D21" s="62">
        <f>D22+D24</f>
        <v>10448.599999999999</v>
      </c>
      <c r="E21" s="62">
        <f aca="true" t="shared" si="7" ref="E21:F21">E22+E24</f>
        <v>10448.599999999999</v>
      </c>
      <c r="F21" s="62">
        <f t="shared" si="7"/>
        <v>10448.599999999999</v>
      </c>
    </row>
    <row r="22" spans="1:6" ht="31.5">
      <c r="A22" s="39">
        <v>1110210500</v>
      </c>
      <c r="B22" s="39" t="s">
        <v>91</v>
      </c>
      <c r="C22" s="46" t="s">
        <v>148</v>
      </c>
      <c r="D22" s="62">
        <f>D23</f>
        <v>254.8</v>
      </c>
      <c r="E22" s="62">
        <f aca="true" t="shared" si="8" ref="E22:F22">E23</f>
        <v>254.8</v>
      </c>
      <c r="F22" s="62">
        <f t="shared" si="8"/>
        <v>254.8</v>
      </c>
    </row>
    <row r="23" spans="1:6" ht="33" customHeight="1">
      <c r="A23" s="39">
        <v>1110210500</v>
      </c>
      <c r="B23" s="39">
        <v>240</v>
      </c>
      <c r="C23" s="46" t="s">
        <v>194</v>
      </c>
      <c r="D23" s="62">
        <f>'№8 '!E468</f>
        <v>254.8</v>
      </c>
      <c r="E23" s="62">
        <f>'№8 '!F468</f>
        <v>254.8</v>
      </c>
      <c r="F23" s="62">
        <f>'№8 '!G468</f>
        <v>254.8</v>
      </c>
    </row>
    <row r="24" spans="1:6" ht="12.75">
      <c r="A24" s="39">
        <v>1110210500</v>
      </c>
      <c r="B24" s="39" t="s">
        <v>95</v>
      </c>
      <c r="C24" s="46" t="s">
        <v>96</v>
      </c>
      <c r="D24" s="62">
        <f>D25</f>
        <v>10193.8</v>
      </c>
      <c r="E24" s="62">
        <f aca="true" t="shared" si="9" ref="E24:F24">E25</f>
        <v>10193.8</v>
      </c>
      <c r="F24" s="62">
        <f t="shared" si="9"/>
        <v>10193.8</v>
      </c>
    </row>
    <row r="25" spans="1:6" ht="31.5">
      <c r="A25" s="39">
        <v>1110210500</v>
      </c>
      <c r="B25" s="2" t="s">
        <v>196</v>
      </c>
      <c r="C25" s="25" t="s">
        <v>197</v>
      </c>
      <c r="D25" s="62">
        <f>'№8 '!E470</f>
        <v>10193.8</v>
      </c>
      <c r="E25" s="62">
        <f>'№8 '!F470</f>
        <v>10193.8</v>
      </c>
      <c r="F25" s="62">
        <f>'№8 '!G470</f>
        <v>10193.8</v>
      </c>
    </row>
    <row r="26" spans="1:6" ht="31.5">
      <c r="A26" s="39">
        <v>1110300000</v>
      </c>
      <c r="B26" s="39"/>
      <c r="C26" s="46" t="s">
        <v>303</v>
      </c>
      <c r="D26" s="62">
        <f aca="true" t="shared" si="10" ref="D26:F28">D27</f>
        <v>4163</v>
      </c>
      <c r="E26" s="62">
        <f t="shared" si="10"/>
        <v>4201.2</v>
      </c>
      <c r="F26" s="62">
        <f t="shared" si="10"/>
        <v>4201.2</v>
      </c>
    </row>
    <row r="27" spans="1:6" ht="47.25">
      <c r="A27" s="39" t="s">
        <v>305</v>
      </c>
      <c r="B27" s="39"/>
      <c r="C27" s="46" t="s">
        <v>304</v>
      </c>
      <c r="D27" s="62">
        <f t="shared" si="10"/>
        <v>4163</v>
      </c>
      <c r="E27" s="62">
        <f t="shared" si="10"/>
        <v>4201.2</v>
      </c>
      <c r="F27" s="62">
        <f t="shared" si="10"/>
        <v>4201.2</v>
      </c>
    </row>
    <row r="28" spans="1:6" ht="31.5">
      <c r="A28" s="39" t="s">
        <v>305</v>
      </c>
      <c r="B28" s="43" t="s">
        <v>150</v>
      </c>
      <c r="C28" s="46" t="s">
        <v>151</v>
      </c>
      <c r="D28" s="62">
        <f t="shared" si="10"/>
        <v>4163</v>
      </c>
      <c r="E28" s="62">
        <f t="shared" si="10"/>
        <v>4201.2</v>
      </c>
      <c r="F28" s="62">
        <f t="shared" si="10"/>
        <v>4201.2</v>
      </c>
    </row>
    <row r="29" spans="1:6" ht="12.75">
      <c r="A29" s="39" t="s">
        <v>305</v>
      </c>
      <c r="B29" s="39">
        <v>610</v>
      </c>
      <c r="C29" s="46" t="s">
        <v>199</v>
      </c>
      <c r="D29" s="62">
        <f>'№8 '!E304</f>
        <v>4163</v>
      </c>
      <c r="E29" s="62">
        <f>'№8 '!F304</f>
        <v>4201.2</v>
      </c>
      <c r="F29" s="62">
        <f>'№8 '!G304</f>
        <v>4201.2</v>
      </c>
    </row>
    <row r="30" spans="1:6" ht="12.75">
      <c r="A30" s="39">
        <v>1110400000</v>
      </c>
      <c r="B30" s="39"/>
      <c r="C30" s="35" t="s">
        <v>312</v>
      </c>
      <c r="D30" s="62">
        <f>D31</f>
        <v>168.7</v>
      </c>
      <c r="E30" s="62">
        <f aca="true" t="shared" si="11" ref="E30:F32">E31</f>
        <v>168.7</v>
      </c>
      <c r="F30" s="62">
        <f t="shared" si="11"/>
        <v>168.7</v>
      </c>
    </row>
    <row r="31" spans="1:6" ht="31.5">
      <c r="A31" s="39" t="s">
        <v>314</v>
      </c>
      <c r="B31" s="39"/>
      <c r="C31" s="35" t="s">
        <v>313</v>
      </c>
      <c r="D31" s="62">
        <f>D32</f>
        <v>168.7</v>
      </c>
      <c r="E31" s="62">
        <f t="shared" si="11"/>
        <v>168.7</v>
      </c>
      <c r="F31" s="62">
        <f t="shared" si="11"/>
        <v>168.7</v>
      </c>
    </row>
    <row r="32" spans="1:6" ht="12.75">
      <c r="A32" s="39" t="s">
        <v>314</v>
      </c>
      <c r="B32" s="2" t="s">
        <v>95</v>
      </c>
      <c r="C32" s="3" t="s">
        <v>96</v>
      </c>
      <c r="D32" s="62">
        <f>D33</f>
        <v>168.7</v>
      </c>
      <c r="E32" s="62">
        <f t="shared" si="11"/>
        <v>168.7</v>
      </c>
      <c r="F32" s="62">
        <f t="shared" si="11"/>
        <v>168.7</v>
      </c>
    </row>
    <row r="33" spans="1:6" ht="31.5">
      <c r="A33" s="39" t="s">
        <v>314</v>
      </c>
      <c r="B33" s="39">
        <v>320</v>
      </c>
      <c r="C33" s="46" t="s">
        <v>197</v>
      </c>
      <c r="D33" s="62">
        <f>'№8 '!E356</f>
        <v>168.7</v>
      </c>
      <c r="E33" s="62">
        <f>'№8 '!F356</f>
        <v>168.7</v>
      </c>
      <c r="F33" s="62">
        <f>'№8 '!G356</f>
        <v>168.7</v>
      </c>
    </row>
    <row r="34" spans="1:6" ht="63">
      <c r="A34" s="39">
        <v>1110500000</v>
      </c>
      <c r="B34" s="39"/>
      <c r="C34" s="46" t="s">
        <v>306</v>
      </c>
      <c r="D34" s="62">
        <f>D35</f>
        <v>5374</v>
      </c>
      <c r="E34" s="62">
        <f aca="true" t="shared" si="12" ref="E34:F36">E35</f>
        <v>0</v>
      </c>
      <c r="F34" s="62">
        <f t="shared" si="12"/>
        <v>0</v>
      </c>
    </row>
    <row r="35" spans="1:6" ht="31.5">
      <c r="A35" s="39" t="s">
        <v>308</v>
      </c>
      <c r="B35" s="39"/>
      <c r="C35" s="46" t="s">
        <v>307</v>
      </c>
      <c r="D35" s="62">
        <f>D36</f>
        <v>5374</v>
      </c>
      <c r="E35" s="62">
        <f t="shared" si="12"/>
        <v>0</v>
      </c>
      <c r="F35" s="62">
        <f t="shared" si="12"/>
        <v>0</v>
      </c>
    </row>
    <row r="36" spans="1:6" ht="31.5">
      <c r="A36" s="39" t="s">
        <v>308</v>
      </c>
      <c r="B36" s="43" t="s">
        <v>150</v>
      </c>
      <c r="C36" s="46" t="s">
        <v>151</v>
      </c>
      <c r="D36" s="62">
        <f>D37</f>
        <v>5374</v>
      </c>
      <c r="E36" s="62">
        <f t="shared" si="12"/>
        <v>0</v>
      </c>
      <c r="F36" s="62">
        <f t="shared" si="12"/>
        <v>0</v>
      </c>
    </row>
    <row r="37" spans="1:6" ht="12.75">
      <c r="A37" s="39" t="s">
        <v>308</v>
      </c>
      <c r="B37" s="39">
        <v>610</v>
      </c>
      <c r="C37" s="46" t="s">
        <v>199</v>
      </c>
      <c r="D37" s="62">
        <f>'№8 '!E308</f>
        <v>5374</v>
      </c>
      <c r="E37" s="62">
        <f>'№8 '!F308</f>
        <v>0</v>
      </c>
      <c r="F37" s="62">
        <f>'№8 '!G308</f>
        <v>0</v>
      </c>
    </row>
    <row r="38" spans="1:6" ht="63">
      <c r="A38" s="151">
        <v>1110600000</v>
      </c>
      <c r="B38" s="151"/>
      <c r="C38" s="152" t="s">
        <v>597</v>
      </c>
      <c r="D38" s="62">
        <f>D39</f>
        <v>144.1</v>
      </c>
      <c r="E38" s="62">
        <f aca="true" t="shared" si="13" ref="E38:F40">E39</f>
        <v>144.1</v>
      </c>
      <c r="F38" s="62">
        <f t="shared" si="13"/>
        <v>144.1</v>
      </c>
    </row>
    <row r="39" spans="1:6" ht="31.5">
      <c r="A39" s="151" t="s">
        <v>596</v>
      </c>
      <c r="B39" s="151"/>
      <c r="C39" s="152" t="s">
        <v>382</v>
      </c>
      <c r="D39" s="62">
        <f>D40</f>
        <v>144.1</v>
      </c>
      <c r="E39" s="62">
        <f t="shared" si="13"/>
        <v>144.1</v>
      </c>
      <c r="F39" s="62">
        <f t="shared" si="13"/>
        <v>144.1</v>
      </c>
    </row>
    <row r="40" spans="1:6" ht="31.5">
      <c r="A40" s="151" t="s">
        <v>596</v>
      </c>
      <c r="B40" s="153" t="s">
        <v>150</v>
      </c>
      <c r="C40" s="152" t="s">
        <v>151</v>
      </c>
      <c r="D40" s="62">
        <f>D41</f>
        <v>144.1</v>
      </c>
      <c r="E40" s="62">
        <f t="shared" si="13"/>
        <v>144.1</v>
      </c>
      <c r="F40" s="62">
        <f t="shared" si="13"/>
        <v>144.1</v>
      </c>
    </row>
    <row r="41" spans="1:6" ht="12.75">
      <c r="A41" s="151" t="s">
        <v>596</v>
      </c>
      <c r="B41" s="151">
        <v>610</v>
      </c>
      <c r="C41" s="152" t="s">
        <v>199</v>
      </c>
      <c r="D41" s="62">
        <f>'№8 '!E312</f>
        <v>144.1</v>
      </c>
      <c r="E41" s="62">
        <f>'№8 '!F312</f>
        <v>144.1</v>
      </c>
      <c r="F41" s="62">
        <f>'№8 '!G312</f>
        <v>144.1</v>
      </c>
    </row>
    <row r="42" spans="1:6" ht="12.75">
      <c r="A42" s="39">
        <v>1120000000</v>
      </c>
      <c r="B42" s="39"/>
      <c r="C42" s="46" t="s">
        <v>219</v>
      </c>
      <c r="D42" s="62">
        <f>D43+D47</f>
        <v>40592.799999999996</v>
      </c>
      <c r="E42" s="62">
        <f aca="true" t="shared" si="14" ref="E42:F42">E43+E47</f>
        <v>40167.2</v>
      </c>
      <c r="F42" s="62">
        <f t="shared" si="14"/>
        <v>40167.2</v>
      </c>
    </row>
    <row r="43" spans="1:6" ht="47.25">
      <c r="A43" s="39">
        <v>1120100000</v>
      </c>
      <c r="B43" s="39"/>
      <c r="C43" s="46" t="s">
        <v>220</v>
      </c>
      <c r="D43" s="62">
        <f>D44</f>
        <v>40167.2</v>
      </c>
      <c r="E43" s="62">
        <f aca="true" t="shared" si="15" ref="E43:F45">E44</f>
        <v>40167.2</v>
      </c>
      <c r="F43" s="62">
        <f t="shared" si="15"/>
        <v>40167.2</v>
      </c>
    </row>
    <row r="44" spans="1:6" ht="31.5">
      <c r="A44" s="39">
        <v>1120120010</v>
      </c>
      <c r="B44" s="39"/>
      <c r="C44" s="46" t="s">
        <v>221</v>
      </c>
      <c r="D44" s="62">
        <f>D45</f>
        <v>40167.2</v>
      </c>
      <c r="E44" s="62">
        <f t="shared" si="15"/>
        <v>40167.2</v>
      </c>
      <c r="F44" s="62">
        <f t="shared" si="15"/>
        <v>40167.2</v>
      </c>
    </row>
    <row r="45" spans="1:6" ht="31.5">
      <c r="A45" s="39">
        <v>1120120010</v>
      </c>
      <c r="B45" s="43" t="s">
        <v>150</v>
      </c>
      <c r="C45" s="46" t="s">
        <v>151</v>
      </c>
      <c r="D45" s="62">
        <f>D46</f>
        <v>40167.2</v>
      </c>
      <c r="E45" s="62">
        <f t="shared" si="15"/>
        <v>40167.2</v>
      </c>
      <c r="F45" s="62">
        <f t="shared" si="15"/>
        <v>40167.2</v>
      </c>
    </row>
    <row r="46" spans="1:6" ht="12.75">
      <c r="A46" s="39">
        <v>1120120010</v>
      </c>
      <c r="B46" s="39">
        <v>610</v>
      </c>
      <c r="C46" s="46" t="s">
        <v>199</v>
      </c>
      <c r="D46" s="62">
        <f>'№8 '!E335+'№8 '!E317</f>
        <v>40167.2</v>
      </c>
      <c r="E46" s="62">
        <f>'№8 '!F335+'№8 '!F317</f>
        <v>40167.2</v>
      </c>
      <c r="F46" s="62">
        <f>'№8 '!G335+'№8 '!G317</f>
        <v>40167.2</v>
      </c>
    </row>
    <row r="47" spans="1:6" ht="47.25">
      <c r="A47" s="43">
        <v>1120200000</v>
      </c>
      <c r="B47" s="39"/>
      <c r="C47" s="46" t="s">
        <v>374</v>
      </c>
      <c r="D47" s="62">
        <f>D48+D51</f>
        <v>425.6</v>
      </c>
      <c r="E47" s="62">
        <f aca="true" t="shared" si="16" ref="E47:F47">E48+E51</f>
        <v>0</v>
      </c>
      <c r="F47" s="62">
        <f t="shared" si="16"/>
        <v>0</v>
      </c>
    </row>
    <row r="48" spans="1:6" ht="31.5">
      <c r="A48" s="43">
        <v>1120220030</v>
      </c>
      <c r="B48" s="39"/>
      <c r="C48" s="46" t="s">
        <v>375</v>
      </c>
      <c r="D48" s="62">
        <f>D49</f>
        <v>391.6</v>
      </c>
      <c r="E48" s="62">
        <f aca="true" t="shared" si="17" ref="E48:F49">E49</f>
        <v>0</v>
      </c>
      <c r="F48" s="62">
        <f t="shared" si="17"/>
        <v>0</v>
      </c>
    </row>
    <row r="49" spans="1:6" ht="31.5">
      <c r="A49" s="43">
        <v>1120220030</v>
      </c>
      <c r="B49" s="43" t="s">
        <v>150</v>
      </c>
      <c r="C49" s="46" t="s">
        <v>151</v>
      </c>
      <c r="D49" s="62">
        <f>D50</f>
        <v>391.6</v>
      </c>
      <c r="E49" s="62">
        <f t="shared" si="17"/>
        <v>0</v>
      </c>
      <c r="F49" s="62">
        <f t="shared" si="17"/>
        <v>0</v>
      </c>
    </row>
    <row r="50" spans="1:6" ht="12.75">
      <c r="A50" s="43">
        <v>1120320030</v>
      </c>
      <c r="B50" s="39">
        <v>610</v>
      </c>
      <c r="C50" s="46" t="s">
        <v>199</v>
      </c>
      <c r="D50" s="62">
        <f>'№8 '!E339</f>
        <v>391.6</v>
      </c>
      <c r="E50" s="62">
        <f>'№8 '!F339</f>
        <v>0</v>
      </c>
      <c r="F50" s="62">
        <f>'№8 '!G339</f>
        <v>0</v>
      </c>
    </row>
    <row r="51" spans="1:6" ht="31.5">
      <c r="A51" s="39" t="s">
        <v>387</v>
      </c>
      <c r="B51" s="39"/>
      <c r="C51" s="46" t="s">
        <v>382</v>
      </c>
      <c r="D51" s="62">
        <f>D52</f>
        <v>34</v>
      </c>
      <c r="E51" s="62">
        <f aca="true" t="shared" si="18" ref="E51:F52">E52</f>
        <v>0</v>
      </c>
      <c r="F51" s="62">
        <f t="shared" si="18"/>
        <v>0</v>
      </c>
    </row>
    <row r="52" spans="1:6" ht="31.5">
      <c r="A52" s="39" t="s">
        <v>387</v>
      </c>
      <c r="B52" s="43" t="s">
        <v>150</v>
      </c>
      <c r="C52" s="46" t="s">
        <v>151</v>
      </c>
      <c r="D52" s="62">
        <f>D53</f>
        <v>34</v>
      </c>
      <c r="E52" s="62">
        <f t="shared" si="18"/>
        <v>0</v>
      </c>
      <c r="F52" s="62">
        <f t="shared" si="18"/>
        <v>0</v>
      </c>
    </row>
    <row r="53" spans="1:6" ht="12.75">
      <c r="A53" s="39" t="s">
        <v>387</v>
      </c>
      <c r="B53" s="39">
        <v>610</v>
      </c>
      <c r="C53" s="46" t="s">
        <v>199</v>
      </c>
      <c r="D53" s="62">
        <f>'№8 '!E342</f>
        <v>34</v>
      </c>
      <c r="E53" s="62">
        <f>'№8 '!F342</f>
        <v>0</v>
      </c>
      <c r="F53" s="62">
        <f>'№8 '!G342</f>
        <v>0</v>
      </c>
    </row>
    <row r="54" spans="1:6" ht="31.5">
      <c r="A54" s="43">
        <v>1130000000</v>
      </c>
      <c r="B54" s="35"/>
      <c r="C54" s="35" t="s">
        <v>212</v>
      </c>
      <c r="D54" s="62">
        <f>D55+D64+D68+D72</f>
        <v>776</v>
      </c>
      <c r="E54" s="62">
        <f aca="true" t="shared" si="19" ref="E54:F54">E55+E64+E68+E72</f>
        <v>785.1999999999999</v>
      </c>
      <c r="F54" s="62">
        <f t="shared" si="19"/>
        <v>785.1999999999999</v>
      </c>
    </row>
    <row r="55" spans="1:6" ht="31.5">
      <c r="A55" s="39">
        <v>1130100000</v>
      </c>
      <c r="B55" s="35"/>
      <c r="C55" s="35" t="s">
        <v>376</v>
      </c>
      <c r="D55" s="62">
        <f>D56+D61</f>
        <v>261</v>
      </c>
      <c r="E55" s="62">
        <f aca="true" t="shared" si="20" ref="E55:F55">E56+E61</f>
        <v>259.9</v>
      </c>
      <c r="F55" s="62">
        <f t="shared" si="20"/>
        <v>259.9</v>
      </c>
    </row>
    <row r="56" spans="1:6" ht="31.5">
      <c r="A56" s="43">
        <v>1130120260</v>
      </c>
      <c r="B56" s="35"/>
      <c r="C56" s="35" t="s">
        <v>379</v>
      </c>
      <c r="D56" s="62">
        <f>D57+D59</f>
        <v>259.9</v>
      </c>
      <c r="E56" s="62">
        <f aca="true" t="shared" si="21" ref="E56:F56">E57+E59</f>
        <v>259.9</v>
      </c>
      <c r="F56" s="62">
        <f t="shared" si="21"/>
        <v>259.9</v>
      </c>
    </row>
    <row r="57" spans="1:6" ht="31.5">
      <c r="A57" s="43">
        <v>1130120260</v>
      </c>
      <c r="B57" s="39" t="s">
        <v>91</v>
      </c>
      <c r="C57" s="35" t="s">
        <v>148</v>
      </c>
      <c r="D57" s="62">
        <f>D58</f>
        <v>169.59999999999997</v>
      </c>
      <c r="E57" s="62">
        <f aca="true" t="shared" si="22" ref="E57:F57">E58</f>
        <v>169.59999999999997</v>
      </c>
      <c r="F57" s="62">
        <f t="shared" si="22"/>
        <v>169.59999999999997</v>
      </c>
    </row>
    <row r="58" spans="1:6" ht="33.6" customHeight="1">
      <c r="A58" s="43">
        <v>1130120260</v>
      </c>
      <c r="B58" s="39">
        <v>240</v>
      </c>
      <c r="C58" s="35" t="s">
        <v>194</v>
      </c>
      <c r="D58" s="62">
        <f>'№8 '!E387</f>
        <v>169.59999999999997</v>
      </c>
      <c r="E58" s="62">
        <f>'№8 '!F387</f>
        <v>169.59999999999997</v>
      </c>
      <c r="F58" s="62">
        <f>'№8 '!G387</f>
        <v>169.59999999999997</v>
      </c>
    </row>
    <row r="59" spans="1:6" ht="16.5" customHeight="1">
      <c r="A59" s="150">
        <v>1130120260</v>
      </c>
      <c r="B59" s="2" t="s">
        <v>95</v>
      </c>
      <c r="C59" s="48" t="s">
        <v>96</v>
      </c>
      <c r="D59" s="62">
        <f>D60</f>
        <v>90.3</v>
      </c>
      <c r="E59" s="62">
        <f aca="true" t="shared" si="23" ref="E59:F59">E60</f>
        <v>90.3</v>
      </c>
      <c r="F59" s="62">
        <f t="shared" si="23"/>
        <v>90.3</v>
      </c>
    </row>
    <row r="60" spans="1:6" ht="15" customHeight="1">
      <c r="A60" s="150">
        <v>1130120260</v>
      </c>
      <c r="B60" s="148">
        <v>350</v>
      </c>
      <c r="C60" s="149" t="s">
        <v>277</v>
      </c>
      <c r="D60" s="62">
        <f>'№8 '!E389</f>
        <v>90.3</v>
      </c>
      <c r="E60" s="62">
        <f>'№8 '!F389</f>
        <v>90.3</v>
      </c>
      <c r="F60" s="62">
        <f>'№8 '!G389</f>
        <v>90.3</v>
      </c>
    </row>
    <row r="61" spans="1:6" ht="65.45" customHeight="1">
      <c r="A61" s="39" t="s">
        <v>378</v>
      </c>
      <c r="B61" s="39"/>
      <c r="C61" s="46" t="s">
        <v>377</v>
      </c>
      <c r="D61" s="62">
        <f>D62</f>
        <v>1.1</v>
      </c>
      <c r="E61" s="62">
        <f aca="true" t="shared" si="24" ref="E61:F62">E62</f>
        <v>0</v>
      </c>
      <c r="F61" s="62">
        <f t="shared" si="24"/>
        <v>0</v>
      </c>
    </row>
    <row r="62" spans="1:6" ht="33.6" customHeight="1">
      <c r="A62" s="39" t="s">
        <v>378</v>
      </c>
      <c r="B62" s="43" t="s">
        <v>150</v>
      </c>
      <c r="C62" s="46" t="s">
        <v>151</v>
      </c>
      <c r="D62" s="62">
        <f>D63</f>
        <v>1.1</v>
      </c>
      <c r="E62" s="62">
        <f t="shared" si="24"/>
        <v>0</v>
      </c>
      <c r="F62" s="62">
        <f t="shared" si="24"/>
        <v>0</v>
      </c>
    </row>
    <row r="63" spans="1:6" ht="16.15" customHeight="1">
      <c r="A63" s="39" t="s">
        <v>378</v>
      </c>
      <c r="B63" s="39">
        <v>610</v>
      </c>
      <c r="C63" s="46" t="s">
        <v>199</v>
      </c>
      <c r="D63" s="62">
        <f>'№8 '!E322</f>
        <v>1.1</v>
      </c>
      <c r="E63" s="62">
        <f>'№8 '!F322</f>
        <v>0</v>
      </c>
      <c r="F63" s="62">
        <f>'№8 '!G322</f>
        <v>0</v>
      </c>
    </row>
    <row r="64" spans="1:6" ht="31.5">
      <c r="A64" s="39">
        <v>1130200000</v>
      </c>
      <c r="B64" s="39"/>
      <c r="C64" s="35" t="s">
        <v>315</v>
      </c>
      <c r="D64" s="62">
        <f>D65</f>
        <v>158.8</v>
      </c>
      <c r="E64" s="62">
        <f aca="true" t="shared" si="25" ref="E64:F64">E65</f>
        <v>160.8</v>
      </c>
      <c r="F64" s="62">
        <f t="shared" si="25"/>
        <v>160.8</v>
      </c>
    </row>
    <row r="65" spans="1:6" ht="31.5">
      <c r="A65" s="39">
        <v>1130220270</v>
      </c>
      <c r="B65" s="39"/>
      <c r="C65" s="35" t="s">
        <v>316</v>
      </c>
      <c r="D65" s="62">
        <f>D66</f>
        <v>158.8</v>
      </c>
      <c r="E65" s="62">
        <f aca="true" t="shared" si="26" ref="E65:F66">E66</f>
        <v>160.8</v>
      </c>
      <c r="F65" s="62">
        <f t="shared" si="26"/>
        <v>160.8</v>
      </c>
    </row>
    <row r="66" spans="1:6" ht="31.5">
      <c r="A66" s="39">
        <v>1130220270</v>
      </c>
      <c r="B66" s="39" t="s">
        <v>91</v>
      </c>
      <c r="C66" s="35" t="s">
        <v>148</v>
      </c>
      <c r="D66" s="62">
        <f>D67</f>
        <v>158.8</v>
      </c>
      <c r="E66" s="62">
        <f t="shared" si="26"/>
        <v>160.8</v>
      </c>
      <c r="F66" s="62">
        <f t="shared" si="26"/>
        <v>160.8</v>
      </c>
    </row>
    <row r="67" spans="1:6" ht="35.45" customHeight="1">
      <c r="A67" s="39">
        <v>1130220270</v>
      </c>
      <c r="B67" s="39">
        <v>240</v>
      </c>
      <c r="C67" s="35" t="s">
        <v>194</v>
      </c>
      <c r="D67" s="62">
        <f>'№8 '!E393+'№8 '!E361</f>
        <v>158.8</v>
      </c>
      <c r="E67" s="62">
        <f>'№8 '!F393+'№8 '!F361</f>
        <v>160.8</v>
      </c>
      <c r="F67" s="62">
        <f>'№8 '!G393+'№8 '!G361</f>
        <v>160.8</v>
      </c>
    </row>
    <row r="68" spans="1:6" ht="47.25">
      <c r="A68" s="43">
        <v>1130300000</v>
      </c>
      <c r="B68" s="35"/>
      <c r="C68" s="35" t="s">
        <v>213</v>
      </c>
      <c r="D68" s="62">
        <f>D69</f>
        <v>288.7</v>
      </c>
      <c r="E68" s="62">
        <f aca="true" t="shared" si="27" ref="E68:F70">E69</f>
        <v>294.7</v>
      </c>
      <c r="F68" s="62">
        <f t="shared" si="27"/>
        <v>294.7</v>
      </c>
    </row>
    <row r="69" spans="1:6" ht="31.5">
      <c r="A69" s="43">
        <v>1130320280</v>
      </c>
      <c r="B69" s="35"/>
      <c r="C69" s="35" t="s">
        <v>214</v>
      </c>
      <c r="D69" s="62">
        <f>D70</f>
        <v>288.7</v>
      </c>
      <c r="E69" s="62">
        <f t="shared" si="27"/>
        <v>294.7</v>
      </c>
      <c r="F69" s="62">
        <f t="shared" si="27"/>
        <v>294.7</v>
      </c>
    </row>
    <row r="70" spans="1:6" ht="31.5">
      <c r="A70" s="43">
        <v>1130320280</v>
      </c>
      <c r="B70" s="43" t="s">
        <v>150</v>
      </c>
      <c r="C70" s="46" t="s">
        <v>151</v>
      </c>
      <c r="D70" s="62">
        <f>D71</f>
        <v>288.7</v>
      </c>
      <c r="E70" s="62">
        <f t="shared" si="27"/>
        <v>294.7</v>
      </c>
      <c r="F70" s="62">
        <f t="shared" si="27"/>
        <v>294.7</v>
      </c>
    </row>
    <row r="71" spans="1:6" ht="12.75">
      <c r="A71" s="43">
        <v>1130320280</v>
      </c>
      <c r="B71" s="39">
        <v>610</v>
      </c>
      <c r="C71" s="46" t="s">
        <v>199</v>
      </c>
      <c r="D71" s="62">
        <f>'№8 '!E179</f>
        <v>288.7</v>
      </c>
      <c r="E71" s="62">
        <f>'№8 '!F179</f>
        <v>294.7</v>
      </c>
      <c r="F71" s="62">
        <f>'№8 '!G179</f>
        <v>294.7</v>
      </c>
    </row>
    <row r="72" spans="1:6" ht="31.5">
      <c r="A72" s="39">
        <v>1130400000</v>
      </c>
      <c r="B72" s="39"/>
      <c r="C72" s="35" t="s">
        <v>253</v>
      </c>
      <c r="D72" s="62">
        <f>D73</f>
        <v>67.5</v>
      </c>
      <c r="E72" s="62">
        <f aca="true" t="shared" si="28" ref="E72:F74">E73</f>
        <v>69.8</v>
      </c>
      <c r="F72" s="62">
        <f t="shared" si="28"/>
        <v>69.8</v>
      </c>
    </row>
    <row r="73" spans="1:6" ht="31.5">
      <c r="A73" s="39">
        <v>1130420290</v>
      </c>
      <c r="B73" s="39"/>
      <c r="C73" s="35" t="s">
        <v>254</v>
      </c>
      <c r="D73" s="62">
        <f>D74</f>
        <v>67.5</v>
      </c>
      <c r="E73" s="62">
        <f t="shared" si="28"/>
        <v>69.8</v>
      </c>
      <c r="F73" s="62">
        <f t="shared" si="28"/>
        <v>69.8</v>
      </c>
    </row>
    <row r="74" spans="1:6" ht="31.5">
      <c r="A74" s="39">
        <v>1130420290</v>
      </c>
      <c r="B74" s="43" t="s">
        <v>150</v>
      </c>
      <c r="C74" s="46" t="s">
        <v>151</v>
      </c>
      <c r="D74" s="62">
        <f>D75</f>
        <v>67.5</v>
      </c>
      <c r="E74" s="62">
        <f t="shared" si="28"/>
        <v>69.8</v>
      </c>
      <c r="F74" s="62">
        <f t="shared" si="28"/>
        <v>69.8</v>
      </c>
    </row>
    <row r="75" spans="1:6" ht="12.75">
      <c r="A75" s="39">
        <v>1130420290</v>
      </c>
      <c r="B75" s="39">
        <v>610</v>
      </c>
      <c r="C75" s="46" t="s">
        <v>199</v>
      </c>
      <c r="D75" s="62">
        <f>'№8 '!E365</f>
        <v>67.5</v>
      </c>
      <c r="E75" s="62">
        <f>'№8 '!F365</f>
        <v>69.8</v>
      </c>
      <c r="F75" s="62">
        <f>'№8 '!G365</f>
        <v>69.8</v>
      </c>
    </row>
    <row r="76" spans="1:6" s="58" customFormat="1" ht="47.25">
      <c r="A76" s="51">
        <v>1200000000</v>
      </c>
      <c r="B76" s="20"/>
      <c r="C76" s="21" t="s">
        <v>319</v>
      </c>
      <c r="D76" s="61">
        <f>D77+D86+D99+D126</f>
        <v>48237.600000000006</v>
      </c>
      <c r="E76" s="61">
        <f aca="true" t="shared" si="29" ref="E76:F76">E77+E86+E99+E126</f>
        <v>48372.600000000006</v>
      </c>
      <c r="F76" s="61">
        <f t="shared" si="29"/>
        <v>48372.600000000006</v>
      </c>
    </row>
    <row r="77" spans="1:6" ht="21.6" customHeight="1">
      <c r="A77" s="43">
        <v>1210000000</v>
      </c>
      <c r="B77" s="39"/>
      <c r="C77" s="46" t="s">
        <v>335</v>
      </c>
      <c r="D77" s="147">
        <f>D78+D82</f>
        <v>9691.1</v>
      </c>
      <c r="E77" s="147">
        <f aca="true" t="shared" si="30" ref="E77:F77">E78+E82</f>
        <v>9867.1</v>
      </c>
      <c r="F77" s="147">
        <f t="shared" si="30"/>
        <v>9867.1</v>
      </c>
    </row>
    <row r="78" spans="1:6" ht="31.5">
      <c r="A78" s="43">
        <v>1210100000</v>
      </c>
      <c r="B78" s="39"/>
      <c r="C78" s="46" t="s">
        <v>336</v>
      </c>
      <c r="D78" s="62">
        <f>D79</f>
        <v>9616.1</v>
      </c>
      <c r="E78" s="62">
        <f aca="true" t="shared" si="31" ref="E78:F80">E79</f>
        <v>9787.1</v>
      </c>
      <c r="F78" s="62">
        <f t="shared" si="31"/>
        <v>9787.1</v>
      </c>
    </row>
    <row r="79" spans="1:6" ht="31.5">
      <c r="A79" s="43">
        <v>1210120010</v>
      </c>
      <c r="B79" s="39"/>
      <c r="C79" s="46" t="s">
        <v>221</v>
      </c>
      <c r="D79" s="62">
        <f>D80</f>
        <v>9616.1</v>
      </c>
      <c r="E79" s="62">
        <f t="shared" si="31"/>
        <v>9787.1</v>
      </c>
      <c r="F79" s="62">
        <f t="shared" si="31"/>
        <v>9787.1</v>
      </c>
    </row>
    <row r="80" spans="1:6" ht="31.5">
      <c r="A80" s="43">
        <v>1210120010</v>
      </c>
      <c r="B80" s="43" t="s">
        <v>150</v>
      </c>
      <c r="C80" s="46" t="s">
        <v>151</v>
      </c>
      <c r="D80" s="62">
        <f>D81</f>
        <v>9616.1</v>
      </c>
      <c r="E80" s="62">
        <f t="shared" si="31"/>
        <v>9787.1</v>
      </c>
      <c r="F80" s="62">
        <f t="shared" si="31"/>
        <v>9787.1</v>
      </c>
    </row>
    <row r="81" spans="1:6" ht="12.75">
      <c r="A81" s="43">
        <v>1210120010</v>
      </c>
      <c r="B81" s="39">
        <v>610</v>
      </c>
      <c r="C81" s="46" t="s">
        <v>199</v>
      </c>
      <c r="D81" s="62">
        <f>'№8 '!E414</f>
        <v>9616.1</v>
      </c>
      <c r="E81" s="62">
        <f>'№8 '!F414</f>
        <v>9787.1</v>
      </c>
      <c r="F81" s="62">
        <f>'№8 '!G414</f>
        <v>9787.1</v>
      </c>
    </row>
    <row r="82" spans="1:6" ht="31.5">
      <c r="A82" s="43">
        <v>1210300000</v>
      </c>
      <c r="B82" s="39"/>
      <c r="C82" s="46" t="s">
        <v>337</v>
      </c>
      <c r="D82" s="62">
        <f>D83</f>
        <v>75</v>
      </c>
      <c r="E82" s="62">
        <f aca="true" t="shared" si="32" ref="E82:F84">E83</f>
        <v>80</v>
      </c>
      <c r="F82" s="62">
        <f t="shared" si="32"/>
        <v>80</v>
      </c>
    </row>
    <row r="83" spans="1:6" ht="31.5">
      <c r="A83" s="39" t="s">
        <v>256</v>
      </c>
      <c r="B83" s="39"/>
      <c r="C83" s="46" t="s">
        <v>255</v>
      </c>
      <c r="D83" s="62">
        <f>D84</f>
        <v>75</v>
      </c>
      <c r="E83" s="62">
        <f t="shared" si="32"/>
        <v>80</v>
      </c>
      <c r="F83" s="62">
        <f t="shared" si="32"/>
        <v>80</v>
      </c>
    </row>
    <row r="84" spans="1:6" ht="31.5">
      <c r="A84" s="39" t="s">
        <v>256</v>
      </c>
      <c r="B84" s="43" t="s">
        <v>150</v>
      </c>
      <c r="C84" s="46" t="s">
        <v>151</v>
      </c>
      <c r="D84" s="62">
        <f>D85</f>
        <v>75</v>
      </c>
      <c r="E84" s="62">
        <f t="shared" si="32"/>
        <v>80</v>
      </c>
      <c r="F84" s="62">
        <f t="shared" si="32"/>
        <v>80</v>
      </c>
    </row>
    <row r="85" spans="1:6" ht="12.75">
      <c r="A85" s="39" t="s">
        <v>256</v>
      </c>
      <c r="B85" s="39">
        <v>610</v>
      </c>
      <c r="C85" s="46" t="s">
        <v>199</v>
      </c>
      <c r="D85" s="62">
        <f>'№8 '!E418</f>
        <v>75</v>
      </c>
      <c r="E85" s="62">
        <f>'№8 '!F418</f>
        <v>80</v>
      </c>
      <c r="F85" s="62">
        <f>'№8 '!G418</f>
        <v>80</v>
      </c>
    </row>
    <row r="86" spans="1:6" ht="31.5">
      <c r="A86" s="43">
        <v>1220000000</v>
      </c>
      <c r="B86" s="39"/>
      <c r="C86" s="46" t="s">
        <v>257</v>
      </c>
      <c r="D86" s="62">
        <f>D87+D91+D95</f>
        <v>19503.7</v>
      </c>
      <c r="E86" s="62">
        <f aca="true" t="shared" si="33" ref="E86:F86">E87+E91+E95</f>
        <v>19480.8</v>
      </c>
      <c r="F86" s="62">
        <f t="shared" si="33"/>
        <v>19480.8</v>
      </c>
    </row>
    <row r="87" spans="1:6" ht="31.5">
      <c r="A87" s="39">
        <v>1220100000</v>
      </c>
      <c r="B87" s="39"/>
      <c r="C87" s="46" t="s">
        <v>338</v>
      </c>
      <c r="D87" s="62">
        <f>D88</f>
        <v>19446.5</v>
      </c>
      <c r="E87" s="62">
        <f aca="true" t="shared" si="34" ref="E87:F89">E88</f>
        <v>19446.5</v>
      </c>
      <c r="F87" s="62">
        <f t="shared" si="34"/>
        <v>19446.5</v>
      </c>
    </row>
    <row r="88" spans="1:6" ht="31.5">
      <c r="A88" s="39">
        <v>1220120010</v>
      </c>
      <c r="B88" s="39"/>
      <c r="C88" s="46" t="s">
        <v>221</v>
      </c>
      <c r="D88" s="62">
        <f>D89</f>
        <v>19446.5</v>
      </c>
      <c r="E88" s="62">
        <f t="shared" si="34"/>
        <v>19446.5</v>
      </c>
      <c r="F88" s="62">
        <f t="shared" si="34"/>
        <v>19446.5</v>
      </c>
    </row>
    <row r="89" spans="1:6" ht="31.5">
      <c r="A89" s="39">
        <v>1220120010</v>
      </c>
      <c r="B89" s="43" t="s">
        <v>150</v>
      </c>
      <c r="C89" s="46" t="s">
        <v>151</v>
      </c>
      <c r="D89" s="62">
        <f>D90</f>
        <v>19446.5</v>
      </c>
      <c r="E89" s="62">
        <f t="shared" si="34"/>
        <v>19446.5</v>
      </c>
      <c r="F89" s="62">
        <f t="shared" si="34"/>
        <v>19446.5</v>
      </c>
    </row>
    <row r="90" spans="1:6" ht="12.75">
      <c r="A90" s="39">
        <v>1220120010</v>
      </c>
      <c r="B90" s="39">
        <v>610</v>
      </c>
      <c r="C90" s="46" t="s">
        <v>199</v>
      </c>
      <c r="D90" s="62">
        <f>'№8 '!E423</f>
        <v>19446.5</v>
      </c>
      <c r="E90" s="62">
        <f>'№8 '!F423</f>
        <v>19446.5</v>
      </c>
      <c r="F90" s="62">
        <f>'№8 '!G423</f>
        <v>19446.5</v>
      </c>
    </row>
    <row r="91" spans="1:6" ht="31.5">
      <c r="A91" s="39">
        <v>1220400000</v>
      </c>
      <c r="B91" s="39"/>
      <c r="C91" s="46" t="s">
        <v>339</v>
      </c>
      <c r="D91" s="62">
        <f>D92</f>
        <v>24</v>
      </c>
      <c r="E91" s="62">
        <f aca="true" t="shared" si="35" ref="E91:F93">E92</f>
        <v>0</v>
      </c>
      <c r="F91" s="62">
        <f t="shared" si="35"/>
        <v>0</v>
      </c>
    </row>
    <row r="92" spans="1:6" ht="31.5">
      <c r="A92" s="39">
        <v>1220420450</v>
      </c>
      <c r="B92" s="39"/>
      <c r="C92" s="46" t="s">
        <v>258</v>
      </c>
      <c r="D92" s="62">
        <f>D93</f>
        <v>24</v>
      </c>
      <c r="E92" s="62">
        <f t="shared" si="35"/>
        <v>0</v>
      </c>
      <c r="F92" s="62">
        <f t="shared" si="35"/>
        <v>0</v>
      </c>
    </row>
    <row r="93" spans="1:6" ht="31.5">
      <c r="A93" s="39">
        <v>1220420450</v>
      </c>
      <c r="B93" s="43" t="s">
        <v>91</v>
      </c>
      <c r="C93" s="46" t="s">
        <v>148</v>
      </c>
      <c r="D93" s="62">
        <f>D94</f>
        <v>24</v>
      </c>
      <c r="E93" s="62">
        <f t="shared" si="35"/>
        <v>0</v>
      </c>
      <c r="F93" s="62">
        <f t="shared" si="35"/>
        <v>0</v>
      </c>
    </row>
    <row r="94" spans="1:6" ht="35.45" customHeight="1">
      <c r="A94" s="39">
        <v>1220420450</v>
      </c>
      <c r="B94" s="39">
        <v>240</v>
      </c>
      <c r="C94" s="46" t="s">
        <v>194</v>
      </c>
      <c r="D94" s="62">
        <f>'№8 '!E427</f>
        <v>24</v>
      </c>
      <c r="E94" s="62">
        <f>'№8 '!F427</f>
        <v>0</v>
      </c>
      <c r="F94" s="62">
        <f>'№8 '!G427</f>
        <v>0</v>
      </c>
    </row>
    <row r="95" spans="1:6" ht="31.5">
      <c r="A95" s="39">
        <v>1220500000</v>
      </c>
      <c r="B95" s="39"/>
      <c r="C95" s="46" t="s">
        <v>340</v>
      </c>
      <c r="D95" s="62">
        <f>D96</f>
        <v>33.2</v>
      </c>
      <c r="E95" s="62">
        <f aca="true" t="shared" si="36" ref="E95:F97">E96</f>
        <v>34.3</v>
      </c>
      <c r="F95" s="62">
        <f t="shared" si="36"/>
        <v>34.3</v>
      </c>
    </row>
    <row r="96" spans="1:6" ht="12.75">
      <c r="A96" s="39">
        <v>1220520320</v>
      </c>
      <c r="B96" s="39"/>
      <c r="C96" s="46" t="s">
        <v>259</v>
      </c>
      <c r="D96" s="62">
        <f>D97</f>
        <v>33.2</v>
      </c>
      <c r="E96" s="62">
        <f t="shared" si="36"/>
        <v>34.3</v>
      </c>
      <c r="F96" s="62">
        <f t="shared" si="36"/>
        <v>34.3</v>
      </c>
    </row>
    <row r="97" spans="1:6" ht="31.5">
      <c r="A97" s="39">
        <v>1220520320</v>
      </c>
      <c r="B97" s="43" t="s">
        <v>150</v>
      </c>
      <c r="C97" s="46" t="s">
        <v>151</v>
      </c>
      <c r="D97" s="62">
        <f>D98</f>
        <v>33.2</v>
      </c>
      <c r="E97" s="62">
        <f t="shared" si="36"/>
        <v>34.3</v>
      </c>
      <c r="F97" s="62">
        <f t="shared" si="36"/>
        <v>34.3</v>
      </c>
    </row>
    <row r="98" spans="1:6" ht="12.75">
      <c r="A98" s="39">
        <v>1220520320</v>
      </c>
      <c r="B98" s="39">
        <v>610</v>
      </c>
      <c r="C98" s="46" t="s">
        <v>199</v>
      </c>
      <c r="D98" s="62">
        <f>'№8 '!E431</f>
        <v>33.2</v>
      </c>
      <c r="E98" s="62">
        <f>'№8 '!F431</f>
        <v>34.3</v>
      </c>
      <c r="F98" s="62">
        <f>'№8 '!G431</f>
        <v>34.3</v>
      </c>
    </row>
    <row r="99" spans="1:6" ht="12.75">
      <c r="A99" s="39">
        <v>1230000000</v>
      </c>
      <c r="B99" s="39"/>
      <c r="C99" s="46" t="s">
        <v>346</v>
      </c>
      <c r="D99" s="62">
        <f>D100+D104+D108</f>
        <v>11803.8</v>
      </c>
      <c r="E99" s="62">
        <f aca="true" t="shared" si="37" ref="E99:F99">E100+E104+E108</f>
        <v>11745.399999999998</v>
      </c>
      <c r="F99" s="62">
        <f t="shared" si="37"/>
        <v>11745.399999999998</v>
      </c>
    </row>
    <row r="100" spans="1:6" ht="31.5">
      <c r="A100" s="39">
        <v>1230100000</v>
      </c>
      <c r="B100" s="39"/>
      <c r="C100" s="46" t="s">
        <v>347</v>
      </c>
      <c r="D100" s="62">
        <f>D101</f>
        <v>10288.3</v>
      </c>
      <c r="E100" s="62">
        <f aca="true" t="shared" si="38" ref="E100:F102">E101</f>
        <v>10288.3</v>
      </c>
      <c r="F100" s="62">
        <f t="shared" si="38"/>
        <v>10288.3</v>
      </c>
    </row>
    <row r="101" spans="1:6" ht="31.5">
      <c r="A101" s="39">
        <v>1230120010</v>
      </c>
      <c r="B101" s="39"/>
      <c r="C101" s="46" t="s">
        <v>221</v>
      </c>
      <c r="D101" s="62">
        <f>D102</f>
        <v>10288.3</v>
      </c>
      <c r="E101" s="62">
        <f t="shared" si="38"/>
        <v>10288.3</v>
      </c>
      <c r="F101" s="62">
        <f t="shared" si="38"/>
        <v>10288.3</v>
      </c>
    </row>
    <row r="102" spans="1:6" ht="31.5">
      <c r="A102" s="39">
        <v>1230120010</v>
      </c>
      <c r="B102" s="43" t="s">
        <v>150</v>
      </c>
      <c r="C102" s="46" t="s">
        <v>151</v>
      </c>
      <c r="D102" s="62">
        <f>D103</f>
        <v>10288.3</v>
      </c>
      <c r="E102" s="62">
        <f t="shared" si="38"/>
        <v>10288.3</v>
      </c>
      <c r="F102" s="62">
        <f t="shared" si="38"/>
        <v>10288.3</v>
      </c>
    </row>
    <row r="103" spans="1:6" ht="12.75">
      <c r="A103" s="39">
        <v>1230120010</v>
      </c>
      <c r="B103" s="39">
        <v>610</v>
      </c>
      <c r="C103" s="46" t="s">
        <v>199</v>
      </c>
      <c r="D103" s="62">
        <f>'№8 '!E484</f>
        <v>10288.3</v>
      </c>
      <c r="E103" s="62">
        <f>'№8 '!F484</f>
        <v>10288.3</v>
      </c>
      <c r="F103" s="62">
        <f>'№8 '!G484</f>
        <v>10288.3</v>
      </c>
    </row>
    <row r="104" spans="1:6" ht="63">
      <c r="A104" s="39">
        <v>1230200000</v>
      </c>
      <c r="B104" s="39"/>
      <c r="C104" s="46" t="s">
        <v>348</v>
      </c>
      <c r="D104" s="62">
        <f>D105</f>
        <v>254.9</v>
      </c>
      <c r="E104" s="62">
        <f aca="true" t="shared" si="39" ref="E104:F106">E105</f>
        <v>254.9</v>
      </c>
      <c r="F104" s="62">
        <f t="shared" si="39"/>
        <v>254.9</v>
      </c>
    </row>
    <row r="105" spans="1:6" ht="12.75">
      <c r="A105" s="39">
        <v>1230220040</v>
      </c>
      <c r="B105" s="39"/>
      <c r="C105" s="46" t="s">
        <v>349</v>
      </c>
      <c r="D105" s="62">
        <f>D106</f>
        <v>254.9</v>
      </c>
      <c r="E105" s="62">
        <f t="shared" si="39"/>
        <v>254.9</v>
      </c>
      <c r="F105" s="62">
        <f t="shared" si="39"/>
        <v>254.9</v>
      </c>
    </row>
    <row r="106" spans="1:6" ht="31.5">
      <c r="A106" s="39">
        <v>1230220040</v>
      </c>
      <c r="B106" s="43" t="s">
        <v>150</v>
      </c>
      <c r="C106" s="46" t="s">
        <v>151</v>
      </c>
      <c r="D106" s="62">
        <f>D107</f>
        <v>254.9</v>
      </c>
      <c r="E106" s="62">
        <f t="shared" si="39"/>
        <v>254.9</v>
      </c>
      <c r="F106" s="62">
        <f t="shared" si="39"/>
        <v>254.9</v>
      </c>
    </row>
    <row r="107" spans="1:6" ht="12.75">
      <c r="A107" s="39">
        <v>1230220040</v>
      </c>
      <c r="B107" s="39">
        <v>610</v>
      </c>
      <c r="C107" s="46" t="s">
        <v>199</v>
      </c>
      <c r="D107" s="62">
        <f>'№8 '!E488</f>
        <v>254.9</v>
      </c>
      <c r="E107" s="62">
        <f>'№8 '!F488</f>
        <v>254.9</v>
      </c>
      <c r="F107" s="62">
        <f>'№8 '!G488</f>
        <v>254.9</v>
      </c>
    </row>
    <row r="108" spans="1:6" ht="31.5">
      <c r="A108" s="39">
        <v>1230600000</v>
      </c>
      <c r="B108" s="39"/>
      <c r="C108" s="46" t="s">
        <v>350</v>
      </c>
      <c r="D108" s="62">
        <f>D109+D116+D119</f>
        <v>1260.6</v>
      </c>
      <c r="E108" s="62">
        <f aca="true" t="shared" si="40" ref="E108:F108">E109+E116+E119</f>
        <v>1202.1999999999998</v>
      </c>
      <c r="F108" s="62">
        <f t="shared" si="40"/>
        <v>1202.1999999999998</v>
      </c>
    </row>
    <row r="109" spans="1:6" ht="31.5">
      <c r="A109" s="39">
        <v>1230620300</v>
      </c>
      <c r="B109" s="39"/>
      <c r="C109" s="46" t="s">
        <v>351</v>
      </c>
      <c r="D109" s="62">
        <f>D110+D112+D114</f>
        <v>439</v>
      </c>
      <c r="E109" s="62">
        <f aca="true" t="shared" si="41" ref="E109:F109">E110+E112+E114</f>
        <v>459</v>
      </c>
      <c r="F109" s="62">
        <f t="shared" si="41"/>
        <v>459</v>
      </c>
    </row>
    <row r="110" spans="1:6" ht="63">
      <c r="A110" s="39">
        <v>1230620300</v>
      </c>
      <c r="B110" s="43" t="s">
        <v>90</v>
      </c>
      <c r="C110" s="46" t="s">
        <v>2</v>
      </c>
      <c r="D110" s="62">
        <f>D111</f>
        <v>141.3</v>
      </c>
      <c r="E110" s="62">
        <f aca="true" t="shared" si="42" ref="E110:F110">E111</f>
        <v>161.3</v>
      </c>
      <c r="F110" s="62">
        <f t="shared" si="42"/>
        <v>161.3</v>
      </c>
    </row>
    <row r="111" spans="1:6" ht="31.9" customHeight="1">
      <c r="A111" s="39">
        <v>1230620300</v>
      </c>
      <c r="B111" s="39">
        <v>120</v>
      </c>
      <c r="C111" s="46" t="s">
        <v>193</v>
      </c>
      <c r="D111" s="62">
        <f>'№8 '!E492</f>
        <v>141.3</v>
      </c>
      <c r="E111" s="62">
        <f>'№8 '!F492</f>
        <v>161.3</v>
      </c>
      <c r="F111" s="62">
        <f>'№8 '!G492</f>
        <v>161.3</v>
      </c>
    </row>
    <row r="112" spans="1:6" ht="31.5">
      <c r="A112" s="39">
        <v>1230620300</v>
      </c>
      <c r="B112" s="43" t="s">
        <v>91</v>
      </c>
      <c r="C112" s="46" t="s">
        <v>148</v>
      </c>
      <c r="D112" s="62">
        <f>D113</f>
        <v>194.2</v>
      </c>
      <c r="E112" s="62">
        <f aca="true" t="shared" si="43" ref="E112:F112">E113</f>
        <v>194.2</v>
      </c>
      <c r="F112" s="62">
        <f t="shared" si="43"/>
        <v>194.2</v>
      </c>
    </row>
    <row r="113" spans="1:6" ht="31.9" customHeight="1">
      <c r="A113" s="39">
        <v>1230620300</v>
      </c>
      <c r="B113" s="39">
        <v>240</v>
      </c>
      <c r="C113" s="46" t="s">
        <v>194</v>
      </c>
      <c r="D113" s="62">
        <f>'№8 '!E494</f>
        <v>194.2</v>
      </c>
      <c r="E113" s="62">
        <f>'№8 '!F494</f>
        <v>194.2</v>
      </c>
      <c r="F113" s="62">
        <f>'№8 '!G494</f>
        <v>194.2</v>
      </c>
    </row>
    <row r="114" spans="1:6" ht="12.75">
      <c r="A114" s="39">
        <v>1230620300</v>
      </c>
      <c r="B114" s="39" t="s">
        <v>92</v>
      </c>
      <c r="C114" s="46" t="s">
        <v>93</v>
      </c>
      <c r="D114" s="62">
        <f>D115</f>
        <v>103.5</v>
      </c>
      <c r="E114" s="62">
        <f aca="true" t="shared" si="44" ref="E114:F114">E115</f>
        <v>103.5</v>
      </c>
      <c r="F114" s="62">
        <f t="shared" si="44"/>
        <v>103.5</v>
      </c>
    </row>
    <row r="115" spans="1:6" ht="12.75">
      <c r="A115" s="39">
        <v>1230620300</v>
      </c>
      <c r="B115" s="39">
        <v>850</v>
      </c>
      <c r="C115" s="46" t="s">
        <v>195</v>
      </c>
      <c r="D115" s="62">
        <f>'№8 '!E496</f>
        <v>103.5</v>
      </c>
      <c r="E115" s="62">
        <f>'№8 '!F496</f>
        <v>103.5</v>
      </c>
      <c r="F115" s="62">
        <f>'№8 '!G496</f>
        <v>103.5</v>
      </c>
    </row>
    <row r="116" spans="1:6" ht="31.5">
      <c r="A116" s="39">
        <v>1230620310</v>
      </c>
      <c r="B116" s="39"/>
      <c r="C116" s="46" t="s">
        <v>352</v>
      </c>
      <c r="D116" s="62">
        <f>D117</f>
        <v>55.3</v>
      </c>
      <c r="E116" s="62">
        <f aca="true" t="shared" si="45" ref="E116:F117">E117</f>
        <v>55.3</v>
      </c>
      <c r="F116" s="62">
        <f t="shared" si="45"/>
        <v>55.3</v>
      </c>
    </row>
    <row r="117" spans="1:6" ht="31.5">
      <c r="A117" s="39">
        <v>1230620310</v>
      </c>
      <c r="B117" s="43" t="s">
        <v>91</v>
      </c>
      <c r="C117" s="46" t="s">
        <v>148</v>
      </c>
      <c r="D117" s="62">
        <f>D118</f>
        <v>55.3</v>
      </c>
      <c r="E117" s="62">
        <f t="shared" si="45"/>
        <v>55.3</v>
      </c>
      <c r="F117" s="62">
        <f t="shared" si="45"/>
        <v>55.3</v>
      </c>
    </row>
    <row r="118" spans="1:6" ht="31.15" customHeight="1">
      <c r="A118" s="39">
        <v>1230620310</v>
      </c>
      <c r="B118" s="39">
        <v>240</v>
      </c>
      <c r="C118" s="46" t="s">
        <v>194</v>
      </c>
      <c r="D118" s="62">
        <f>'№8 '!E499</f>
        <v>55.3</v>
      </c>
      <c r="E118" s="62">
        <f>'№8 '!F499</f>
        <v>55.3</v>
      </c>
      <c r="F118" s="62">
        <f>'№8 '!G499</f>
        <v>55.3</v>
      </c>
    </row>
    <row r="119" spans="1:6" ht="12.75">
      <c r="A119" s="39">
        <v>1230620320</v>
      </c>
      <c r="B119" s="39"/>
      <c r="C119" s="46" t="s">
        <v>259</v>
      </c>
      <c r="D119" s="62">
        <f>D120+D122+D124</f>
        <v>766.3</v>
      </c>
      <c r="E119" s="62">
        <f aca="true" t="shared" si="46" ref="E119:F119">E120+E122+E124</f>
        <v>687.9</v>
      </c>
      <c r="F119" s="62">
        <f t="shared" si="46"/>
        <v>687.9</v>
      </c>
    </row>
    <row r="120" spans="1:6" ht="63">
      <c r="A120" s="39">
        <v>1230620320</v>
      </c>
      <c r="B120" s="43" t="s">
        <v>90</v>
      </c>
      <c r="C120" s="46" t="s">
        <v>2</v>
      </c>
      <c r="D120" s="62">
        <f>D121</f>
        <v>382.1</v>
      </c>
      <c r="E120" s="62">
        <f aca="true" t="shared" si="47" ref="E120:F120">E121</f>
        <v>408.7</v>
      </c>
      <c r="F120" s="62">
        <f t="shared" si="47"/>
        <v>408.7</v>
      </c>
    </row>
    <row r="121" spans="1:6" ht="33" customHeight="1">
      <c r="A121" s="39">
        <v>1230620320</v>
      </c>
      <c r="B121" s="39">
        <v>120</v>
      </c>
      <c r="C121" s="46" t="s">
        <v>193</v>
      </c>
      <c r="D121" s="62">
        <f>'№8 '!E502</f>
        <v>382.1</v>
      </c>
      <c r="E121" s="62">
        <f>'№8 '!F502</f>
        <v>408.7</v>
      </c>
      <c r="F121" s="62">
        <f>'№8 '!G502</f>
        <v>408.7</v>
      </c>
    </row>
    <row r="122" spans="1:6" ht="31.5">
      <c r="A122" s="39">
        <v>1230620320</v>
      </c>
      <c r="B122" s="43" t="s">
        <v>91</v>
      </c>
      <c r="C122" s="46" t="s">
        <v>148</v>
      </c>
      <c r="D122" s="62">
        <f>D123</f>
        <v>240.2</v>
      </c>
      <c r="E122" s="62">
        <f aca="true" t="shared" si="48" ref="E122:F122">E123</f>
        <v>240.2</v>
      </c>
      <c r="F122" s="62">
        <f t="shared" si="48"/>
        <v>240.2</v>
      </c>
    </row>
    <row r="123" spans="1:6" ht="33.6" customHeight="1">
      <c r="A123" s="39">
        <v>1230620320</v>
      </c>
      <c r="B123" s="39">
        <v>240</v>
      </c>
      <c r="C123" s="46" t="s">
        <v>194</v>
      </c>
      <c r="D123" s="62">
        <f>'№8 '!E504</f>
        <v>240.2</v>
      </c>
      <c r="E123" s="62">
        <f>'№8 '!F504</f>
        <v>240.2</v>
      </c>
      <c r="F123" s="62">
        <f>'№8 '!G504</f>
        <v>240.2</v>
      </c>
    </row>
    <row r="124" spans="1:6" ht="31.5">
      <c r="A124" s="39">
        <v>1230620320</v>
      </c>
      <c r="B124" s="43" t="s">
        <v>150</v>
      </c>
      <c r="C124" s="46" t="s">
        <v>151</v>
      </c>
      <c r="D124" s="62">
        <f>D125</f>
        <v>144</v>
      </c>
      <c r="E124" s="62">
        <f aca="true" t="shared" si="49" ref="E124:F124">E125</f>
        <v>39</v>
      </c>
      <c r="F124" s="62">
        <f t="shared" si="49"/>
        <v>39</v>
      </c>
    </row>
    <row r="125" spans="1:6" ht="12.75">
      <c r="A125" s="39">
        <v>1230620320</v>
      </c>
      <c r="B125" s="39">
        <v>610</v>
      </c>
      <c r="C125" s="46" t="s">
        <v>199</v>
      </c>
      <c r="D125" s="62">
        <f>'№8 '!E506</f>
        <v>144</v>
      </c>
      <c r="E125" s="62">
        <f>'№8 '!F506</f>
        <v>39</v>
      </c>
      <c r="F125" s="62">
        <f>'№8 '!G506</f>
        <v>39</v>
      </c>
    </row>
    <row r="126" spans="1:6" ht="31.5">
      <c r="A126" s="43">
        <v>1240000000</v>
      </c>
      <c r="B126" s="39"/>
      <c r="C126" s="46" t="s">
        <v>243</v>
      </c>
      <c r="D126" s="62">
        <f>D127+D131+D152+D142+D164+D172</f>
        <v>7239.000000000001</v>
      </c>
      <c r="E126" s="62">
        <f>E127+E131+E152+E142+E164+E172</f>
        <v>7279.3</v>
      </c>
      <c r="F126" s="62">
        <f>F127+F131+F152+F142+F164+F172</f>
        <v>7279.3</v>
      </c>
    </row>
    <row r="127" spans="1:6" ht="31.5">
      <c r="A127" s="43">
        <v>1240100000</v>
      </c>
      <c r="B127" s="39"/>
      <c r="C127" s="46" t="s">
        <v>342</v>
      </c>
      <c r="D127" s="62">
        <f>D128</f>
        <v>408</v>
      </c>
      <c r="E127" s="62">
        <f aca="true" t="shared" si="50" ref="E127:F129">E128</f>
        <v>408</v>
      </c>
      <c r="F127" s="62">
        <f t="shared" si="50"/>
        <v>408</v>
      </c>
    </row>
    <row r="128" spans="1:6" ht="31.5">
      <c r="A128" s="43">
        <v>1240120330</v>
      </c>
      <c r="B128" s="39"/>
      <c r="C128" s="46" t="s">
        <v>263</v>
      </c>
      <c r="D128" s="62">
        <f>D129</f>
        <v>408</v>
      </c>
      <c r="E128" s="62">
        <f t="shared" si="50"/>
        <v>408</v>
      </c>
      <c r="F128" s="62">
        <f t="shared" si="50"/>
        <v>408</v>
      </c>
    </row>
    <row r="129" spans="1:6" ht="31.5">
      <c r="A129" s="43">
        <v>1240120330</v>
      </c>
      <c r="B129" s="43" t="s">
        <v>150</v>
      </c>
      <c r="C129" s="46" t="s">
        <v>151</v>
      </c>
      <c r="D129" s="62">
        <f>D130</f>
        <v>408</v>
      </c>
      <c r="E129" s="62">
        <f t="shared" si="50"/>
        <v>408</v>
      </c>
      <c r="F129" s="62">
        <f t="shared" si="50"/>
        <v>408</v>
      </c>
    </row>
    <row r="130" spans="1:6" ht="31.5">
      <c r="A130" s="43">
        <v>1240120330</v>
      </c>
      <c r="B130" s="39">
        <v>630</v>
      </c>
      <c r="C130" s="46" t="s">
        <v>264</v>
      </c>
      <c r="D130" s="62">
        <f>'№8 '!E448</f>
        <v>408</v>
      </c>
      <c r="E130" s="62">
        <f>'№8 '!F448</f>
        <v>408</v>
      </c>
      <c r="F130" s="62">
        <f>'№8 '!G448</f>
        <v>408</v>
      </c>
    </row>
    <row r="131" spans="1:6" ht="31.5">
      <c r="A131" s="43">
        <v>1240200000</v>
      </c>
      <c r="B131" s="39"/>
      <c r="C131" s="46" t="s">
        <v>265</v>
      </c>
      <c r="D131" s="62">
        <f>D137+D132</f>
        <v>194.3</v>
      </c>
      <c r="E131" s="62">
        <f>E137+E132</f>
        <v>194.3</v>
      </c>
      <c r="F131" s="62">
        <f>F137+F132</f>
        <v>194.3</v>
      </c>
    </row>
    <row r="132" spans="1:6" ht="12.75">
      <c r="A132" s="39">
        <v>1240220340</v>
      </c>
      <c r="B132" s="39"/>
      <c r="C132" s="35" t="s">
        <v>276</v>
      </c>
      <c r="D132" s="62">
        <f>D133+D135</f>
        <v>62.4</v>
      </c>
      <c r="E132" s="62">
        <f aca="true" t="shared" si="51" ref="E132:F132">E133+E135</f>
        <v>62.4</v>
      </c>
      <c r="F132" s="62">
        <f t="shared" si="51"/>
        <v>62.4</v>
      </c>
    </row>
    <row r="133" spans="1:6" ht="31.5">
      <c r="A133" s="39">
        <v>1240220340</v>
      </c>
      <c r="B133" s="43" t="s">
        <v>91</v>
      </c>
      <c r="C133" s="46" t="s">
        <v>148</v>
      </c>
      <c r="D133" s="62">
        <f>D134</f>
        <v>47.4</v>
      </c>
      <c r="E133" s="62">
        <f aca="true" t="shared" si="52" ref="E133:F133">E134</f>
        <v>47.4</v>
      </c>
      <c r="F133" s="62">
        <f t="shared" si="52"/>
        <v>47.4</v>
      </c>
    </row>
    <row r="134" spans="1:6" ht="31.9" customHeight="1">
      <c r="A134" s="39">
        <v>1240220340</v>
      </c>
      <c r="B134" s="39">
        <v>240</v>
      </c>
      <c r="C134" s="35" t="s">
        <v>194</v>
      </c>
      <c r="D134" s="62">
        <f>'№8 '!E87</f>
        <v>47.4</v>
      </c>
      <c r="E134" s="62">
        <f>'№8 '!F87</f>
        <v>47.4</v>
      </c>
      <c r="F134" s="62">
        <f>'№8 '!G87</f>
        <v>47.4</v>
      </c>
    </row>
    <row r="135" spans="1:6" ht="12.75">
      <c r="A135" s="39">
        <v>1240220340</v>
      </c>
      <c r="B135" s="43" t="s">
        <v>95</v>
      </c>
      <c r="C135" s="46" t="s">
        <v>96</v>
      </c>
      <c r="D135" s="62">
        <f>D136</f>
        <v>15</v>
      </c>
      <c r="E135" s="62">
        <f aca="true" t="shared" si="53" ref="E135:F135">E136</f>
        <v>15</v>
      </c>
      <c r="F135" s="62">
        <f t="shared" si="53"/>
        <v>15</v>
      </c>
    </row>
    <row r="136" spans="1:6" ht="12.75">
      <c r="A136" s="39">
        <v>1240220340</v>
      </c>
      <c r="B136" s="39">
        <v>350</v>
      </c>
      <c r="C136" s="25" t="s">
        <v>277</v>
      </c>
      <c r="D136" s="62">
        <f>'№8 '!E89</f>
        <v>15</v>
      </c>
      <c r="E136" s="62">
        <f>'№8 '!F89</f>
        <v>15</v>
      </c>
      <c r="F136" s="62">
        <f>'№8 '!G89</f>
        <v>15</v>
      </c>
    </row>
    <row r="137" spans="1:6" ht="31.5">
      <c r="A137" s="43">
        <v>1240220350</v>
      </c>
      <c r="B137" s="39"/>
      <c r="C137" s="46" t="s">
        <v>343</v>
      </c>
      <c r="D137" s="62">
        <f>D138+D140</f>
        <v>131.9</v>
      </c>
      <c r="E137" s="62">
        <f aca="true" t="shared" si="54" ref="E137:F137">E138+E140</f>
        <v>131.9</v>
      </c>
      <c r="F137" s="62">
        <f t="shared" si="54"/>
        <v>131.9</v>
      </c>
    </row>
    <row r="138" spans="1:6" ht="31.5">
      <c r="A138" s="43">
        <v>1240220350</v>
      </c>
      <c r="B138" s="43" t="s">
        <v>91</v>
      </c>
      <c r="C138" s="46" t="s">
        <v>148</v>
      </c>
      <c r="D138" s="62">
        <f>D139</f>
        <v>3.9</v>
      </c>
      <c r="E138" s="62">
        <f aca="true" t="shared" si="55" ref="E138:F138">E139</f>
        <v>3.9</v>
      </c>
      <c r="F138" s="62">
        <f t="shared" si="55"/>
        <v>3.9</v>
      </c>
    </row>
    <row r="139" spans="1:6" ht="36.6" customHeight="1">
      <c r="A139" s="43">
        <v>1240220350</v>
      </c>
      <c r="B139" s="39">
        <v>240</v>
      </c>
      <c r="C139" s="46" t="s">
        <v>194</v>
      </c>
      <c r="D139" s="62">
        <f>'№8 '!E452</f>
        <v>3.9</v>
      </c>
      <c r="E139" s="62">
        <f>'№8 '!F452</f>
        <v>3.9</v>
      </c>
      <c r="F139" s="62">
        <f>'№8 '!G452</f>
        <v>3.9</v>
      </c>
    </row>
    <row r="140" spans="1:6" ht="12.75">
      <c r="A140" s="43">
        <v>1240220350</v>
      </c>
      <c r="B140" s="39" t="s">
        <v>95</v>
      </c>
      <c r="C140" s="46" t="s">
        <v>96</v>
      </c>
      <c r="D140" s="62">
        <f>D141</f>
        <v>128</v>
      </c>
      <c r="E140" s="62">
        <f aca="true" t="shared" si="56" ref="E140:F140">E141</f>
        <v>128</v>
      </c>
      <c r="F140" s="62">
        <f t="shared" si="56"/>
        <v>128</v>
      </c>
    </row>
    <row r="141" spans="1:6" ht="12.75">
      <c r="A141" s="43">
        <v>1240220350</v>
      </c>
      <c r="B141" s="39" t="s">
        <v>260</v>
      </c>
      <c r="C141" s="46" t="s">
        <v>261</v>
      </c>
      <c r="D141" s="62">
        <f>'№8 '!E454</f>
        <v>128</v>
      </c>
      <c r="E141" s="62">
        <f>'№8 '!F454</f>
        <v>128</v>
      </c>
      <c r="F141" s="62">
        <f>'№8 '!G454</f>
        <v>128</v>
      </c>
    </row>
    <row r="142" spans="1:6" ht="12.75">
      <c r="A142" s="39">
        <v>1240300000</v>
      </c>
      <c r="B142" s="39"/>
      <c r="C142" s="46" t="s">
        <v>344</v>
      </c>
      <c r="D142" s="62">
        <f>D143+D146+D149</f>
        <v>2068.6</v>
      </c>
      <c r="E142" s="62">
        <f aca="true" t="shared" si="57" ref="E142:F142">E143+E146+E149</f>
        <v>2068.6</v>
      </c>
      <c r="F142" s="62">
        <f t="shared" si="57"/>
        <v>2068.6</v>
      </c>
    </row>
    <row r="143" spans="1:6" ht="31.5">
      <c r="A143" s="39">
        <v>1240320360</v>
      </c>
      <c r="B143" s="39"/>
      <c r="C143" s="46" t="s">
        <v>266</v>
      </c>
      <c r="D143" s="62">
        <f>D144</f>
        <v>942.5</v>
      </c>
      <c r="E143" s="62">
        <f aca="true" t="shared" si="58" ref="E143:F144">E144</f>
        <v>942.5</v>
      </c>
      <c r="F143" s="62">
        <f t="shared" si="58"/>
        <v>942.5</v>
      </c>
    </row>
    <row r="144" spans="1:6" ht="12.75">
      <c r="A144" s="39">
        <v>1240320360</v>
      </c>
      <c r="B144" s="39" t="s">
        <v>92</v>
      </c>
      <c r="C144" s="46" t="s">
        <v>93</v>
      </c>
      <c r="D144" s="62">
        <f>D145</f>
        <v>942.5</v>
      </c>
      <c r="E144" s="62">
        <f t="shared" si="58"/>
        <v>942.5</v>
      </c>
      <c r="F144" s="62">
        <f t="shared" si="58"/>
        <v>942.5</v>
      </c>
    </row>
    <row r="145" spans="1:6" ht="47.25">
      <c r="A145" s="39">
        <v>1240320360</v>
      </c>
      <c r="B145" s="39" t="s">
        <v>270</v>
      </c>
      <c r="C145" s="46" t="s">
        <v>271</v>
      </c>
      <c r="D145" s="62">
        <f>'№8 '!E523</f>
        <v>942.5</v>
      </c>
      <c r="E145" s="62">
        <f>'№8 '!F523</f>
        <v>942.5</v>
      </c>
      <c r="F145" s="62">
        <f>'№8 '!G523</f>
        <v>942.5</v>
      </c>
    </row>
    <row r="146" spans="1:6" ht="51.6" customHeight="1">
      <c r="A146" s="39">
        <v>1240320370</v>
      </c>
      <c r="B146" s="39"/>
      <c r="C146" s="46" t="s">
        <v>267</v>
      </c>
      <c r="D146" s="62">
        <f>D147</f>
        <v>489.6</v>
      </c>
      <c r="E146" s="62">
        <f aca="true" t="shared" si="59" ref="E146:F147">E147</f>
        <v>489.6</v>
      </c>
      <c r="F146" s="62">
        <f t="shared" si="59"/>
        <v>489.6</v>
      </c>
    </row>
    <row r="147" spans="1:6" ht="12.75">
      <c r="A147" s="39">
        <v>1240320370</v>
      </c>
      <c r="B147" s="39" t="s">
        <v>92</v>
      </c>
      <c r="C147" s="46" t="s">
        <v>93</v>
      </c>
      <c r="D147" s="62">
        <f>D148</f>
        <v>489.6</v>
      </c>
      <c r="E147" s="62">
        <f t="shared" si="59"/>
        <v>489.6</v>
      </c>
      <c r="F147" s="62">
        <f t="shared" si="59"/>
        <v>489.6</v>
      </c>
    </row>
    <row r="148" spans="1:6" ht="47.25">
      <c r="A148" s="39">
        <v>1240320370</v>
      </c>
      <c r="B148" s="39" t="s">
        <v>270</v>
      </c>
      <c r="C148" s="46" t="s">
        <v>271</v>
      </c>
      <c r="D148" s="62">
        <f>'№8 '!E526</f>
        <v>489.6</v>
      </c>
      <c r="E148" s="62">
        <f>'№8 '!F526</f>
        <v>489.6</v>
      </c>
      <c r="F148" s="62">
        <f>'№8 '!G526</f>
        <v>489.6</v>
      </c>
    </row>
    <row r="149" spans="1:6" ht="47.25">
      <c r="A149" s="39" t="s">
        <v>269</v>
      </c>
      <c r="B149" s="39"/>
      <c r="C149" s="46" t="s">
        <v>268</v>
      </c>
      <c r="D149" s="62">
        <f>D150</f>
        <v>636.5</v>
      </c>
      <c r="E149" s="62">
        <f aca="true" t="shared" si="60" ref="E149:F150">E150</f>
        <v>636.5</v>
      </c>
      <c r="F149" s="62">
        <f t="shared" si="60"/>
        <v>636.5</v>
      </c>
    </row>
    <row r="150" spans="1:6" ht="12.75">
      <c r="A150" s="39" t="s">
        <v>269</v>
      </c>
      <c r="B150" s="39" t="s">
        <v>92</v>
      </c>
      <c r="C150" s="46" t="s">
        <v>93</v>
      </c>
      <c r="D150" s="62">
        <f>D151</f>
        <v>636.5</v>
      </c>
      <c r="E150" s="62">
        <f t="shared" si="60"/>
        <v>636.5</v>
      </c>
      <c r="F150" s="62">
        <f t="shared" si="60"/>
        <v>636.5</v>
      </c>
    </row>
    <row r="151" spans="1:6" ht="47.25">
      <c r="A151" s="39" t="s">
        <v>269</v>
      </c>
      <c r="B151" s="39" t="s">
        <v>270</v>
      </c>
      <c r="C151" s="46" t="s">
        <v>271</v>
      </c>
      <c r="D151" s="62">
        <f>'№8 '!E529</f>
        <v>636.5</v>
      </c>
      <c r="E151" s="62">
        <f>'№8 '!F529</f>
        <v>636.5</v>
      </c>
      <c r="F151" s="62">
        <f>'№8 '!G529</f>
        <v>636.5</v>
      </c>
    </row>
    <row r="152" spans="1:6" ht="12.75">
      <c r="A152" s="39">
        <v>1240400000</v>
      </c>
      <c r="B152" s="39"/>
      <c r="C152" s="46" t="s">
        <v>341</v>
      </c>
      <c r="D152" s="62">
        <f>D153+D161+D156</f>
        <v>3737.8</v>
      </c>
      <c r="E152" s="62">
        <f>E153+E161+E156</f>
        <v>3775.3</v>
      </c>
      <c r="F152" s="62">
        <f>F153+F161+F156</f>
        <v>3775.3</v>
      </c>
    </row>
    <row r="153" spans="1:6" ht="31.5">
      <c r="A153" s="39">
        <v>1240420380</v>
      </c>
      <c r="B153" s="39"/>
      <c r="C153" s="46" t="s">
        <v>262</v>
      </c>
      <c r="D153" s="62">
        <f>D154</f>
        <v>217</v>
      </c>
      <c r="E153" s="62">
        <f aca="true" t="shared" si="61" ref="E153:F153">E154</f>
        <v>217</v>
      </c>
      <c r="F153" s="62">
        <f t="shared" si="61"/>
        <v>217</v>
      </c>
    </row>
    <row r="154" spans="1:6" ht="12.75">
      <c r="A154" s="39">
        <v>1240420380</v>
      </c>
      <c r="B154" s="43" t="s">
        <v>95</v>
      </c>
      <c r="C154" s="46" t="s">
        <v>96</v>
      </c>
      <c r="D154" s="62">
        <f>D155</f>
        <v>217</v>
      </c>
      <c r="E154" s="62">
        <f aca="true" t="shared" si="62" ref="E154:F154">E155</f>
        <v>217</v>
      </c>
      <c r="F154" s="62">
        <f t="shared" si="62"/>
        <v>217</v>
      </c>
    </row>
    <row r="155" spans="1:6" ht="31.5">
      <c r="A155" s="39">
        <v>1240420380</v>
      </c>
      <c r="B155" s="43" t="s">
        <v>196</v>
      </c>
      <c r="C155" s="46" t="s">
        <v>197</v>
      </c>
      <c r="D155" s="62">
        <f>'№8 '!E458</f>
        <v>217</v>
      </c>
      <c r="E155" s="62">
        <f>'№8 '!F458</f>
        <v>217</v>
      </c>
      <c r="F155" s="62">
        <f>'№8 '!G458</f>
        <v>217</v>
      </c>
    </row>
    <row r="156" spans="1:6" ht="47.25">
      <c r="A156" s="39">
        <v>1240420390</v>
      </c>
      <c r="B156" s="39"/>
      <c r="C156" s="35" t="s">
        <v>89</v>
      </c>
      <c r="D156" s="62">
        <f>D157+D159</f>
        <v>1650</v>
      </c>
      <c r="E156" s="62">
        <f aca="true" t="shared" si="63" ref="E156:F156">E157+E159</f>
        <v>1650</v>
      </c>
      <c r="F156" s="62">
        <f t="shared" si="63"/>
        <v>1650</v>
      </c>
    </row>
    <row r="157" spans="1:6" ht="31.5">
      <c r="A157" s="39">
        <v>1240420390</v>
      </c>
      <c r="B157" s="43" t="s">
        <v>91</v>
      </c>
      <c r="C157" s="46" t="s">
        <v>148</v>
      </c>
      <c r="D157" s="62">
        <f>D158</f>
        <v>48.1</v>
      </c>
      <c r="E157" s="62">
        <f aca="true" t="shared" si="64" ref="E157:F157">E158</f>
        <v>48.1</v>
      </c>
      <c r="F157" s="62">
        <f t="shared" si="64"/>
        <v>48.1</v>
      </c>
    </row>
    <row r="158" spans="1:6" ht="34.9" customHeight="1">
      <c r="A158" s="39">
        <v>1240420390</v>
      </c>
      <c r="B158" s="39">
        <v>240</v>
      </c>
      <c r="C158" s="46" t="s">
        <v>194</v>
      </c>
      <c r="D158" s="62">
        <f>'№8 '!E439</f>
        <v>48.1</v>
      </c>
      <c r="E158" s="62">
        <f>'№8 '!F439</f>
        <v>48.1</v>
      </c>
      <c r="F158" s="62">
        <f>'№8 '!G439</f>
        <v>48.1</v>
      </c>
    </row>
    <row r="159" spans="1:6" ht="12.75">
      <c r="A159" s="39">
        <v>1240420390</v>
      </c>
      <c r="B159" s="43" t="s">
        <v>95</v>
      </c>
      <c r="C159" s="46" t="s">
        <v>96</v>
      </c>
      <c r="D159" s="62">
        <f>D160</f>
        <v>1601.9</v>
      </c>
      <c r="E159" s="62">
        <f aca="true" t="shared" si="65" ref="E159:F159">E160</f>
        <v>1601.9</v>
      </c>
      <c r="F159" s="62">
        <f t="shared" si="65"/>
        <v>1601.9</v>
      </c>
    </row>
    <row r="160" spans="1:6" ht="12.75">
      <c r="A160" s="39">
        <v>1240420390</v>
      </c>
      <c r="B160" s="43" t="s">
        <v>260</v>
      </c>
      <c r="C160" s="46" t="s">
        <v>261</v>
      </c>
      <c r="D160" s="62">
        <f>'№8 '!E441</f>
        <v>1601.9</v>
      </c>
      <c r="E160" s="62">
        <f>'№8 '!F441</f>
        <v>1601.9</v>
      </c>
      <c r="F160" s="62">
        <f>'№8 '!G441</f>
        <v>1601.9</v>
      </c>
    </row>
    <row r="161" spans="1:6" ht="31.5">
      <c r="A161" s="39" t="s">
        <v>354</v>
      </c>
      <c r="B161" s="39"/>
      <c r="C161" s="46" t="s">
        <v>353</v>
      </c>
      <c r="D161" s="62">
        <f>D162</f>
        <v>1870.8</v>
      </c>
      <c r="E161" s="62">
        <f aca="true" t="shared" si="66" ref="E161:F161">E162</f>
        <v>1908.3</v>
      </c>
      <c r="F161" s="62">
        <f t="shared" si="66"/>
        <v>1908.3</v>
      </c>
    </row>
    <row r="162" spans="1:6" ht="12.75">
      <c r="A162" s="39" t="s">
        <v>354</v>
      </c>
      <c r="B162" s="2" t="s">
        <v>95</v>
      </c>
      <c r="C162" s="48" t="s">
        <v>96</v>
      </c>
      <c r="D162" s="62">
        <f>D163</f>
        <v>1870.8</v>
      </c>
      <c r="E162" s="62">
        <f aca="true" t="shared" si="67" ref="E162:F162">E163</f>
        <v>1908.3</v>
      </c>
      <c r="F162" s="62">
        <f t="shared" si="67"/>
        <v>1908.3</v>
      </c>
    </row>
    <row r="163" spans="1:6" ht="31.5">
      <c r="A163" s="39" t="s">
        <v>354</v>
      </c>
      <c r="B163" s="2" t="s">
        <v>196</v>
      </c>
      <c r="C163" s="48" t="s">
        <v>197</v>
      </c>
      <c r="D163" s="62">
        <f>'№8 '!E461</f>
        <v>1870.8</v>
      </c>
      <c r="E163" s="62">
        <f>'№8 '!F461</f>
        <v>1908.3</v>
      </c>
      <c r="F163" s="62">
        <f>'№8 '!G461</f>
        <v>1908.3</v>
      </c>
    </row>
    <row r="164" spans="1:6" ht="31.5">
      <c r="A164" s="39">
        <v>1240500000</v>
      </c>
      <c r="B164" s="39"/>
      <c r="C164" s="46" t="s">
        <v>244</v>
      </c>
      <c r="D164" s="62">
        <f>D165+D169</f>
        <v>708.7</v>
      </c>
      <c r="E164" s="62">
        <f aca="true" t="shared" si="68" ref="E164:F164">E165+E169</f>
        <v>708.7</v>
      </c>
      <c r="F164" s="62">
        <f t="shared" si="68"/>
        <v>708.7</v>
      </c>
    </row>
    <row r="165" spans="1:6" ht="31.5">
      <c r="A165" s="39">
        <v>1240520410</v>
      </c>
      <c r="B165" s="39"/>
      <c r="C165" s="46" t="s">
        <v>367</v>
      </c>
      <c r="D165" s="62">
        <f>D166</f>
        <v>193.3</v>
      </c>
      <c r="E165" s="62">
        <f aca="true" t="shared" si="69" ref="E165:F165">E166</f>
        <v>193.3</v>
      </c>
      <c r="F165" s="62">
        <f t="shared" si="69"/>
        <v>193.3</v>
      </c>
    </row>
    <row r="166" spans="1:6" ht="12.75">
      <c r="A166" s="39">
        <v>1240520410</v>
      </c>
      <c r="B166" s="39" t="s">
        <v>92</v>
      </c>
      <c r="C166" s="46" t="s">
        <v>93</v>
      </c>
      <c r="D166" s="62">
        <f>D167+D168</f>
        <v>193.3</v>
      </c>
      <c r="E166" s="62">
        <f aca="true" t="shared" si="70" ref="E166:F166">E167+E168</f>
        <v>193.3</v>
      </c>
      <c r="F166" s="62">
        <f t="shared" si="70"/>
        <v>193.3</v>
      </c>
    </row>
    <row r="167" spans="1:6" ht="12.75">
      <c r="A167" s="39">
        <v>1240520410</v>
      </c>
      <c r="B167" s="39">
        <v>850</v>
      </c>
      <c r="C167" s="46" t="s">
        <v>195</v>
      </c>
      <c r="D167" s="62">
        <f>'№8 '!E93</f>
        <v>104.70000000000002</v>
      </c>
      <c r="E167" s="62">
        <f>'№8 '!F93</f>
        <v>104.70000000000002</v>
      </c>
      <c r="F167" s="62">
        <f>'№8 '!G93</f>
        <v>104.70000000000002</v>
      </c>
    </row>
    <row r="168" spans="1:6" ht="34.9" customHeight="1">
      <c r="A168" s="151">
        <v>1240520410</v>
      </c>
      <c r="B168" s="151">
        <v>860</v>
      </c>
      <c r="C168" s="152" t="s">
        <v>601</v>
      </c>
      <c r="D168" s="62">
        <f>'№8 '!E74</f>
        <v>88.6</v>
      </c>
      <c r="E168" s="62">
        <f>'№8 '!F74</f>
        <v>88.6</v>
      </c>
      <c r="F168" s="62">
        <f>'№8 '!G74</f>
        <v>88.6</v>
      </c>
    </row>
    <row r="169" spans="1:6" ht="31.5">
      <c r="A169" s="39">
        <v>1240520460</v>
      </c>
      <c r="B169" s="39"/>
      <c r="C169" s="46" t="s">
        <v>278</v>
      </c>
      <c r="D169" s="62">
        <f>D170</f>
        <v>515.4</v>
      </c>
      <c r="E169" s="62">
        <f aca="true" t="shared" si="71" ref="E169:F170">E170</f>
        <v>515.4</v>
      </c>
      <c r="F169" s="62">
        <f t="shared" si="71"/>
        <v>515.4</v>
      </c>
    </row>
    <row r="170" spans="1:6" ht="31.5">
      <c r="A170" s="39">
        <v>1240520460</v>
      </c>
      <c r="B170" s="43" t="s">
        <v>91</v>
      </c>
      <c r="C170" s="46" t="s">
        <v>148</v>
      </c>
      <c r="D170" s="62">
        <f>D171</f>
        <v>515.4</v>
      </c>
      <c r="E170" s="62">
        <f t="shared" si="71"/>
        <v>515.4</v>
      </c>
      <c r="F170" s="62">
        <f t="shared" si="71"/>
        <v>515.4</v>
      </c>
    </row>
    <row r="171" spans="1:6" ht="34.15" customHeight="1">
      <c r="A171" s="39">
        <v>1240520460</v>
      </c>
      <c r="B171" s="39">
        <v>240</v>
      </c>
      <c r="C171" s="46" t="s">
        <v>194</v>
      </c>
      <c r="D171" s="62">
        <f>'№8 '!E96</f>
        <v>515.4</v>
      </c>
      <c r="E171" s="62">
        <f>'№8 '!F96</f>
        <v>515.4</v>
      </c>
      <c r="F171" s="62">
        <f>'№8 '!G96</f>
        <v>515.4</v>
      </c>
    </row>
    <row r="172" spans="1:6" ht="31.5">
      <c r="A172" s="12" t="s">
        <v>245</v>
      </c>
      <c r="B172" s="12"/>
      <c r="C172" s="46" t="s">
        <v>244</v>
      </c>
      <c r="D172" s="62">
        <f>D173+D176+D179+D182</f>
        <v>121.6</v>
      </c>
      <c r="E172" s="62">
        <f aca="true" t="shared" si="72" ref="E172:F172">E173+E176+E179+E182</f>
        <v>124.4</v>
      </c>
      <c r="F172" s="62">
        <f t="shared" si="72"/>
        <v>124.4</v>
      </c>
    </row>
    <row r="173" spans="1:6" ht="12.75">
      <c r="A173" s="12" t="s">
        <v>355</v>
      </c>
      <c r="B173" s="14"/>
      <c r="C173" s="46" t="s">
        <v>259</v>
      </c>
      <c r="D173" s="62">
        <f>D174</f>
        <v>49.3</v>
      </c>
      <c r="E173" s="62">
        <f aca="true" t="shared" si="73" ref="E173:F174">E174</f>
        <v>51</v>
      </c>
      <c r="F173" s="62">
        <f t="shared" si="73"/>
        <v>51</v>
      </c>
    </row>
    <row r="174" spans="1:6" ht="31.5">
      <c r="A174" s="12" t="s">
        <v>355</v>
      </c>
      <c r="B174" s="43" t="s">
        <v>150</v>
      </c>
      <c r="C174" s="46" t="s">
        <v>151</v>
      </c>
      <c r="D174" s="62">
        <f>D175</f>
        <v>49.3</v>
      </c>
      <c r="E174" s="62">
        <f t="shared" si="73"/>
        <v>51</v>
      </c>
      <c r="F174" s="62">
        <f t="shared" si="73"/>
        <v>51</v>
      </c>
    </row>
    <row r="175" spans="1:6" ht="12.75">
      <c r="A175" s="12" t="s">
        <v>355</v>
      </c>
      <c r="B175" s="39">
        <v>610</v>
      </c>
      <c r="C175" s="46" t="s">
        <v>199</v>
      </c>
      <c r="D175" s="62">
        <f>'№8 '!E371</f>
        <v>49.3</v>
      </c>
      <c r="E175" s="62">
        <f>'№8 '!F371</f>
        <v>51</v>
      </c>
      <c r="F175" s="62">
        <f>'№8 '!G371</f>
        <v>51</v>
      </c>
    </row>
    <row r="176" spans="1:6" ht="31.5">
      <c r="A176" s="12" t="s">
        <v>247</v>
      </c>
      <c r="B176" s="12"/>
      <c r="C176" s="46" t="s">
        <v>246</v>
      </c>
      <c r="D176" s="62">
        <f>D177</f>
        <v>22.3</v>
      </c>
      <c r="E176" s="62">
        <f aca="true" t="shared" si="74" ref="E176:F177">E177</f>
        <v>22.9</v>
      </c>
      <c r="F176" s="62">
        <f t="shared" si="74"/>
        <v>22.9</v>
      </c>
    </row>
    <row r="177" spans="1:6" ht="31.5">
      <c r="A177" s="12" t="s">
        <v>247</v>
      </c>
      <c r="B177" s="43" t="s">
        <v>91</v>
      </c>
      <c r="C177" s="46" t="s">
        <v>148</v>
      </c>
      <c r="D177" s="62">
        <f>D178</f>
        <v>22.3</v>
      </c>
      <c r="E177" s="62">
        <f t="shared" si="74"/>
        <v>22.9</v>
      </c>
      <c r="F177" s="62">
        <f t="shared" si="74"/>
        <v>22.9</v>
      </c>
    </row>
    <row r="178" spans="1:6" ht="31.9" customHeight="1">
      <c r="A178" s="12" t="s">
        <v>247</v>
      </c>
      <c r="B178" s="39">
        <v>240</v>
      </c>
      <c r="C178" s="46" t="s">
        <v>194</v>
      </c>
      <c r="D178" s="62">
        <f>'№8 '!E374</f>
        <v>22.3</v>
      </c>
      <c r="E178" s="62">
        <f>'№8 '!F374</f>
        <v>22.9</v>
      </c>
      <c r="F178" s="62">
        <f>'№8 '!G374</f>
        <v>22.9</v>
      </c>
    </row>
    <row r="179" spans="1:6" ht="31.5">
      <c r="A179" s="12" t="s">
        <v>249</v>
      </c>
      <c r="B179" s="12"/>
      <c r="C179" s="46" t="s">
        <v>248</v>
      </c>
      <c r="D179" s="62">
        <f>D180</f>
        <v>14</v>
      </c>
      <c r="E179" s="62">
        <f aca="true" t="shared" si="75" ref="E179:F179">E180</f>
        <v>14.5</v>
      </c>
      <c r="F179" s="62">
        <f t="shared" si="75"/>
        <v>14.5</v>
      </c>
    </row>
    <row r="180" spans="1:6" ht="31.5">
      <c r="A180" s="12" t="s">
        <v>249</v>
      </c>
      <c r="B180" s="43" t="s">
        <v>91</v>
      </c>
      <c r="C180" s="46" t="s">
        <v>148</v>
      </c>
      <c r="D180" s="62">
        <f>D181</f>
        <v>14</v>
      </c>
      <c r="E180" s="62">
        <f aca="true" t="shared" si="76" ref="E180:F180">E181</f>
        <v>14.5</v>
      </c>
      <c r="F180" s="62">
        <f t="shared" si="76"/>
        <v>14.5</v>
      </c>
    </row>
    <row r="181" spans="1:6" ht="35.45" customHeight="1">
      <c r="A181" s="12" t="s">
        <v>249</v>
      </c>
      <c r="B181" s="39">
        <v>240</v>
      </c>
      <c r="C181" s="46" t="s">
        <v>194</v>
      </c>
      <c r="D181" s="62">
        <f>'№8 '!E377</f>
        <v>14</v>
      </c>
      <c r="E181" s="62">
        <f>'№8 '!F377</f>
        <v>14.5</v>
      </c>
      <c r="F181" s="62">
        <f>'№8 '!G377</f>
        <v>14.5</v>
      </c>
    </row>
    <row r="182" spans="1:6" ht="12.75">
      <c r="A182" s="12" t="s">
        <v>361</v>
      </c>
      <c r="B182" s="12"/>
      <c r="C182" s="46" t="s">
        <v>250</v>
      </c>
      <c r="D182" s="62">
        <f>D183</f>
        <v>36</v>
      </c>
      <c r="E182" s="62">
        <f aca="true" t="shared" si="77" ref="E182:F182">E183</f>
        <v>36</v>
      </c>
      <c r="F182" s="62">
        <f t="shared" si="77"/>
        <v>36</v>
      </c>
    </row>
    <row r="183" spans="1:6" ht="12.75">
      <c r="A183" s="12" t="s">
        <v>361</v>
      </c>
      <c r="B183" s="43" t="s">
        <v>95</v>
      </c>
      <c r="C183" s="46" t="s">
        <v>96</v>
      </c>
      <c r="D183" s="62">
        <f>D184</f>
        <v>36</v>
      </c>
      <c r="E183" s="62">
        <f aca="true" t="shared" si="78" ref="E183:F183">E184</f>
        <v>36</v>
      </c>
      <c r="F183" s="62">
        <f t="shared" si="78"/>
        <v>36</v>
      </c>
    </row>
    <row r="184" spans="1:6" ht="12.75">
      <c r="A184" s="12" t="s">
        <v>361</v>
      </c>
      <c r="B184" s="12" t="s">
        <v>251</v>
      </c>
      <c r="C184" s="46" t="s">
        <v>252</v>
      </c>
      <c r="D184" s="62">
        <f>'№8 '!E380</f>
        <v>36</v>
      </c>
      <c r="E184" s="62">
        <f>'№8 '!F380</f>
        <v>36</v>
      </c>
      <c r="F184" s="62">
        <f>'№8 '!G380</f>
        <v>36</v>
      </c>
    </row>
    <row r="185" spans="1:6" ht="49.9" customHeight="1">
      <c r="A185" s="51">
        <v>1300000000</v>
      </c>
      <c r="B185" s="20"/>
      <c r="C185" s="42" t="s">
        <v>325</v>
      </c>
      <c r="D185" s="61">
        <f>D186+D195+D216</f>
        <v>15739</v>
      </c>
      <c r="E185" s="61">
        <f aca="true" t="shared" si="79" ref="E185:F185">E186+E195+E216</f>
        <v>15043.8</v>
      </c>
      <c r="F185" s="61">
        <f t="shared" si="79"/>
        <v>15043.8</v>
      </c>
    </row>
    <row r="186" spans="1:6" ht="47.25">
      <c r="A186" s="43">
        <v>1310000000</v>
      </c>
      <c r="B186" s="39"/>
      <c r="C186" s="46" t="s">
        <v>384</v>
      </c>
      <c r="D186" s="62">
        <f>D187+D191</f>
        <v>624</v>
      </c>
      <c r="E186" s="62">
        <f aca="true" t="shared" si="80" ref="E186:F186">E187+E191</f>
        <v>0</v>
      </c>
      <c r="F186" s="62">
        <f t="shared" si="80"/>
        <v>0</v>
      </c>
    </row>
    <row r="187" spans="1:6" ht="31.5">
      <c r="A187" s="43">
        <v>1310100000</v>
      </c>
      <c r="B187" s="35"/>
      <c r="C187" s="46" t="s">
        <v>229</v>
      </c>
      <c r="D187" s="62">
        <f>D188</f>
        <v>487.8</v>
      </c>
      <c r="E187" s="62">
        <f aca="true" t="shared" si="81" ref="E187:F189">E188</f>
        <v>0</v>
      </c>
      <c r="F187" s="62">
        <f t="shared" si="81"/>
        <v>0</v>
      </c>
    </row>
    <row r="188" spans="1:6" ht="31.5">
      <c r="A188" s="39" t="s">
        <v>231</v>
      </c>
      <c r="B188" s="39"/>
      <c r="C188" s="46" t="s">
        <v>230</v>
      </c>
      <c r="D188" s="62">
        <f>D189</f>
        <v>487.8</v>
      </c>
      <c r="E188" s="62">
        <f t="shared" si="81"/>
        <v>0</v>
      </c>
      <c r="F188" s="62">
        <f t="shared" si="81"/>
        <v>0</v>
      </c>
    </row>
    <row r="189" spans="1:6" ht="31.5">
      <c r="A189" s="39" t="s">
        <v>231</v>
      </c>
      <c r="B189" s="43" t="s">
        <v>91</v>
      </c>
      <c r="C189" s="46" t="s">
        <v>148</v>
      </c>
      <c r="D189" s="62">
        <f>D190</f>
        <v>487.8</v>
      </c>
      <c r="E189" s="62">
        <f t="shared" si="81"/>
        <v>0</v>
      </c>
      <c r="F189" s="62">
        <f t="shared" si="81"/>
        <v>0</v>
      </c>
    </row>
    <row r="190" spans="1:6" ht="31.9" customHeight="1">
      <c r="A190" s="39" t="s">
        <v>231</v>
      </c>
      <c r="B190" s="39">
        <v>240</v>
      </c>
      <c r="C190" s="46" t="s">
        <v>194</v>
      </c>
      <c r="D190" s="62">
        <f>'№8 '!E249</f>
        <v>487.8</v>
      </c>
      <c r="E190" s="62">
        <f>'№8 '!F249</f>
        <v>0</v>
      </c>
      <c r="F190" s="62">
        <f>'№8 '!G249</f>
        <v>0</v>
      </c>
    </row>
    <row r="191" spans="1:6" ht="33.6" customHeight="1">
      <c r="A191" s="43">
        <v>1310200000</v>
      </c>
      <c r="B191" s="39"/>
      <c r="C191" s="46" t="s">
        <v>232</v>
      </c>
      <c r="D191" s="62">
        <f>D192</f>
        <v>136.2</v>
      </c>
      <c r="E191" s="62">
        <f aca="true" t="shared" si="82" ref="E191:F193">E192</f>
        <v>0</v>
      </c>
      <c r="F191" s="62">
        <f t="shared" si="82"/>
        <v>0</v>
      </c>
    </row>
    <row r="192" spans="1:6" ht="31.5">
      <c r="A192" s="39" t="s">
        <v>233</v>
      </c>
      <c r="B192" s="39"/>
      <c r="C192" s="46" t="s">
        <v>230</v>
      </c>
      <c r="D192" s="62">
        <f>D193</f>
        <v>136.2</v>
      </c>
      <c r="E192" s="62">
        <f t="shared" si="82"/>
        <v>0</v>
      </c>
      <c r="F192" s="62">
        <f t="shared" si="82"/>
        <v>0</v>
      </c>
    </row>
    <row r="193" spans="1:6" ht="31.5">
      <c r="A193" s="39" t="s">
        <v>233</v>
      </c>
      <c r="B193" s="43" t="s">
        <v>91</v>
      </c>
      <c r="C193" s="46" t="s">
        <v>148</v>
      </c>
      <c r="D193" s="62">
        <f>D194</f>
        <v>136.2</v>
      </c>
      <c r="E193" s="62">
        <f t="shared" si="82"/>
        <v>0</v>
      </c>
      <c r="F193" s="62">
        <f t="shared" si="82"/>
        <v>0</v>
      </c>
    </row>
    <row r="194" spans="1:6" ht="33.6" customHeight="1">
      <c r="A194" s="39" t="s">
        <v>233</v>
      </c>
      <c r="B194" s="39">
        <v>240</v>
      </c>
      <c r="C194" s="46" t="s">
        <v>194</v>
      </c>
      <c r="D194" s="62">
        <f>'№8 '!E253</f>
        <v>136.2</v>
      </c>
      <c r="E194" s="62">
        <f>'№8 '!F253</f>
        <v>0</v>
      </c>
      <c r="F194" s="62">
        <f>'№8 '!G253</f>
        <v>0</v>
      </c>
    </row>
    <row r="195" spans="1:6" ht="12.75">
      <c r="A195" s="43">
        <v>1320000000</v>
      </c>
      <c r="B195" s="39"/>
      <c r="C195" s="46" t="s">
        <v>332</v>
      </c>
      <c r="D195" s="62">
        <f>D196+D200</f>
        <v>14445.2</v>
      </c>
      <c r="E195" s="62">
        <f aca="true" t="shared" si="83" ref="E195:F195">E196+E200</f>
        <v>14349.3</v>
      </c>
      <c r="F195" s="62">
        <f t="shared" si="83"/>
        <v>14349.3</v>
      </c>
    </row>
    <row r="196" spans="1:6" ht="31.5">
      <c r="A196" s="43">
        <v>1320100000</v>
      </c>
      <c r="B196" s="39"/>
      <c r="C196" s="46" t="s">
        <v>333</v>
      </c>
      <c r="D196" s="62">
        <f>D197</f>
        <v>974.2</v>
      </c>
      <c r="E196" s="62">
        <f aca="true" t="shared" si="84" ref="E196:F196">E197</f>
        <v>0</v>
      </c>
      <c r="F196" s="62">
        <f t="shared" si="84"/>
        <v>0</v>
      </c>
    </row>
    <row r="197" spans="1:6" ht="31.5">
      <c r="A197" s="39" t="s">
        <v>234</v>
      </c>
      <c r="B197" s="39"/>
      <c r="C197" s="46" t="s">
        <v>230</v>
      </c>
      <c r="D197" s="62">
        <f>D198</f>
        <v>974.2</v>
      </c>
      <c r="E197" s="62">
        <f aca="true" t="shared" si="85" ref="E197:F198">E198</f>
        <v>0</v>
      </c>
      <c r="F197" s="62">
        <f t="shared" si="85"/>
        <v>0</v>
      </c>
    </row>
    <row r="198" spans="1:6" ht="31.5">
      <c r="A198" s="39" t="s">
        <v>234</v>
      </c>
      <c r="B198" s="43" t="s">
        <v>91</v>
      </c>
      <c r="C198" s="46" t="s">
        <v>148</v>
      </c>
      <c r="D198" s="62">
        <f>D199</f>
        <v>974.2</v>
      </c>
      <c r="E198" s="62">
        <f t="shared" si="85"/>
        <v>0</v>
      </c>
      <c r="F198" s="62">
        <f t="shared" si="85"/>
        <v>0</v>
      </c>
    </row>
    <row r="199" spans="1:6" ht="33.6" customHeight="1">
      <c r="A199" s="39" t="s">
        <v>234</v>
      </c>
      <c r="B199" s="39">
        <v>240</v>
      </c>
      <c r="C199" s="46" t="s">
        <v>194</v>
      </c>
      <c r="D199" s="62">
        <f>'№8 '!E258</f>
        <v>974.2</v>
      </c>
      <c r="E199" s="62">
        <f>'№8 '!F258</f>
        <v>0</v>
      </c>
      <c r="F199" s="62">
        <f>'№8 '!G258</f>
        <v>0</v>
      </c>
    </row>
    <row r="200" spans="1:6" ht="18" customHeight="1">
      <c r="A200" s="43">
        <v>1320200000</v>
      </c>
      <c r="B200" s="39"/>
      <c r="C200" s="46" t="s">
        <v>235</v>
      </c>
      <c r="D200" s="62">
        <f>D201+D204+D207+D210+D213</f>
        <v>13471</v>
      </c>
      <c r="E200" s="62">
        <f aca="true" t="shared" si="86" ref="E200:F200">E201+E204+E207+E210+E213</f>
        <v>14349.3</v>
      </c>
      <c r="F200" s="62">
        <f t="shared" si="86"/>
        <v>14349.3</v>
      </c>
    </row>
    <row r="201" spans="1:6" ht="12.75">
      <c r="A201" s="39">
        <v>1320220050</v>
      </c>
      <c r="B201" s="39"/>
      <c r="C201" s="46" t="s">
        <v>236</v>
      </c>
      <c r="D201" s="62">
        <f>D202</f>
        <v>11166</v>
      </c>
      <c r="E201" s="62">
        <f aca="true" t="shared" si="87" ref="E201:F202">E202</f>
        <v>11250</v>
      </c>
      <c r="F201" s="62">
        <f t="shared" si="87"/>
        <v>11250</v>
      </c>
    </row>
    <row r="202" spans="1:6" ht="31.5">
      <c r="A202" s="39">
        <v>1320220050</v>
      </c>
      <c r="B202" s="43" t="s">
        <v>91</v>
      </c>
      <c r="C202" s="46" t="s">
        <v>148</v>
      </c>
      <c r="D202" s="62">
        <f>D203</f>
        <v>11166</v>
      </c>
      <c r="E202" s="62">
        <f t="shared" si="87"/>
        <v>11250</v>
      </c>
      <c r="F202" s="62">
        <f t="shared" si="87"/>
        <v>11250</v>
      </c>
    </row>
    <row r="203" spans="1:6" ht="34.9" customHeight="1">
      <c r="A203" s="39">
        <v>1320220050</v>
      </c>
      <c r="B203" s="39">
        <v>240</v>
      </c>
      <c r="C203" s="46" t="s">
        <v>194</v>
      </c>
      <c r="D203" s="62">
        <f>'№8 '!E262</f>
        <v>11166</v>
      </c>
      <c r="E203" s="62">
        <f>'№8 '!F262</f>
        <v>11250</v>
      </c>
      <c r="F203" s="62">
        <f>'№8 '!G262</f>
        <v>11250</v>
      </c>
    </row>
    <row r="204" spans="1:6" ht="12.75">
      <c r="A204" s="39">
        <v>1320220060</v>
      </c>
      <c r="B204" s="39"/>
      <c r="C204" s="46" t="s">
        <v>237</v>
      </c>
      <c r="D204" s="62">
        <f>D205</f>
        <v>276</v>
      </c>
      <c r="E204" s="62">
        <f aca="true" t="shared" si="88" ref="E204:F205">E205</f>
        <v>900</v>
      </c>
      <c r="F204" s="62">
        <f t="shared" si="88"/>
        <v>900</v>
      </c>
    </row>
    <row r="205" spans="1:6" ht="31.5">
      <c r="A205" s="39">
        <v>1320220060</v>
      </c>
      <c r="B205" s="43" t="s">
        <v>91</v>
      </c>
      <c r="C205" s="46" t="s">
        <v>148</v>
      </c>
      <c r="D205" s="62">
        <f>D206</f>
        <v>276</v>
      </c>
      <c r="E205" s="62">
        <f t="shared" si="88"/>
        <v>900</v>
      </c>
      <c r="F205" s="62">
        <f t="shared" si="88"/>
        <v>900</v>
      </c>
    </row>
    <row r="206" spans="1:6" ht="33.6" customHeight="1">
      <c r="A206" s="39">
        <v>1320220060</v>
      </c>
      <c r="B206" s="39">
        <v>240</v>
      </c>
      <c r="C206" s="46" t="s">
        <v>194</v>
      </c>
      <c r="D206" s="62">
        <f>'№8 '!E265</f>
        <v>276</v>
      </c>
      <c r="E206" s="62">
        <f>'№8 '!F265</f>
        <v>900</v>
      </c>
      <c r="F206" s="62">
        <f>'№8 '!G265</f>
        <v>900</v>
      </c>
    </row>
    <row r="207" spans="1:6" ht="12.75">
      <c r="A207" s="39">
        <v>1320220070</v>
      </c>
      <c r="B207" s="39"/>
      <c r="C207" s="46" t="s">
        <v>238</v>
      </c>
      <c r="D207" s="62">
        <f>D208</f>
        <v>1625.1</v>
      </c>
      <c r="E207" s="62">
        <f aca="true" t="shared" si="89" ref="E207:F208">E208</f>
        <v>1795.4</v>
      </c>
      <c r="F207" s="62">
        <f t="shared" si="89"/>
        <v>1795.4</v>
      </c>
    </row>
    <row r="208" spans="1:6" ht="31.5">
      <c r="A208" s="39">
        <v>1320220070</v>
      </c>
      <c r="B208" s="43" t="s">
        <v>91</v>
      </c>
      <c r="C208" s="46" t="s">
        <v>148</v>
      </c>
      <c r="D208" s="62">
        <f>D209</f>
        <v>1625.1</v>
      </c>
      <c r="E208" s="62">
        <f t="shared" si="89"/>
        <v>1795.4</v>
      </c>
      <c r="F208" s="62">
        <f t="shared" si="89"/>
        <v>1795.4</v>
      </c>
    </row>
    <row r="209" spans="1:6" ht="30" customHeight="1">
      <c r="A209" s="39">
        <v>1320220070</v>
      </c>
      <c r="B209" s="39">
        <v>240</v>
      </c>
      <c r="C209" s="46" t="s">
        <v>194</v>
      </c>
      <c r="D209" s="62">
        <f>'№8 '!E268</f>
        <v>1625.1</v>
      </c>
      <c r="E209" s="62">
        <f>'№8 '!F268</f>
        <v>1795.4</v>
      </c>
      <c r="F209" s="62">
        <f>'№8 '!G268</f>
        <v>1795.4</v>
      </c>
    </row>
    <row r="210" spans="1:6" ht="12.75">
      <c r="A210" s="39">
        <v>1320220080</v>
      </c>
      <c r="B210" s="39"/>
      <c r="C210" s="46" t="s">
        <v>239</v>
      </c>
      <c r="D210" s="62">
        <f>D211</f>
        <v>145.9</v>
      </c>
      <c r="E210" s="62">
        <f aca="true" t="shared" si="90" ref="E210:F211">E211</f>
        <v>145.9</v>
      </c>
      <c r="F210" s="62">
        <f t="shared" si="90"/>
        <v>145.9</v>
      </c>
    </row>
    <row r="211" spans="1:6" ht="31.5">
      <c r="A211" s="39">
        <v>1320220080</v>
      </c>
      <c r="B211" s="43" t="s">
        <v>91</v>
      </c>
      <c r="C211" s="46" t="s">
        <v>148</v>
      </c>
      <c r="D211" s="62">
        <f>D212</f>
        <v>145.9</v>
      </c>
      <c r="E211" s="62">
        <f t="shared" si="90"/>
        <v>145.9</v>
      </c>
      <c r="F211" s="62">
        <f t="shared" si="90"/>
        <v>145.9</v>
      </c>
    </row>
    <row r="212" spans="1:6" ht="34.9" customHeight="1">
      <c r="A212" s="39">
        <v>1320220080</v>
      </c>
      <c r="B212" s="39">
        <v>240</v>
      </c>
      <c r="C212" s="46" t="s">
        <v>194</v>
      </c>
      <c r="D212" s="62">
        <f>'№8 '!E271</f>
        <v>145.9</v>
      </c>
      <c r="E212" s="62">
        <f>'№8 '!F271</f>
        <v>145.9</v>
      </c>
      <c r="F212" s="62">
        <f>'№8 '!G271</f>
        <v>145.9</v>
      </c>
    </row>
    <row r="213" spans="1:6" ht="19.9" customHeight="1">
      <c r="A213" s="39" t="s">
        <v>241</v>
      </c>
      <c r="B213" s="39"/>
      <c r="C213" s="46" t="s">
        <v>240</v>
      </c>
      <c r="D213" s="62">
        <f>D214</f>
        <v>258</v>
      </c>
      <c r="E213" s="62">
        <f aca="true" t="shared" si="91" ref="E213:F214">E214</f>
        <v>258</v>
      </c>
      <c r="F213" s="62">
        <f t="shared" si="91"/>
        <v>258</v>
      </c>
    </row>
    <row r="214" spans="1:6" ht="31.5">
      <c r="A214" s="39" t="s">
        <v>241</v>
      </c>
      <c r="B214" s="43" t="s">
        <v>91</v>
      </c>
      <c r="C214" s="46" t="s">
        <v>148</v>
      </c>
      <c r="D214" s="62">
        <f>D215</f>
        <v>258</v>
      </c>
      <c r="E214" s="62">
        <f t="shared" si="91"/>
        <v>258</v>
      </c>
      <c r="F214" s="62">
        <f t="shared" si="91"/>
        <v>258</v>
      </c>
    </row>
    <row r="215" spans="1:6" ht="35.45" customHeight="1">
      <c r="A215" s="39" t="s">
        <v>241</v>
      </c>
      <c r="B215" s="39">
        <v>240</v>
      </c>
      <c r="C215" s="46" t="s">
        <v>194</v>
      </c>
      <c r="D215" s="62">
        <f>'№8 '!E274</f>
        <v>258</v>
      </c>
      <c r="E215" s="62">
        <f>'№8 '!F274</f>
        <v>258</v>
      </c>
      <c r="F215" s="62">
        <f>'№8 '!G274</f>
        <v>258</v>
      </c>
    </row>
    <row r="216" spans="1:6" ht="21" customHeight="1">
      <c r="A216" s="43">
        <v>1330000000</v>
      </c>
      <c r="B216" s="39"/>
      <c r="C216" s="46" t="s">
        <v>222</v>
      </c>
      <c r="D216" s="62">
        <f>D221+D217</f>
        <v>669.8</v>
      </c>
      <c r="E216" s="62">
        <f>E221+E217</f>
        <v>694.5</v>
      </c>
      <c r="F216" s="62">
        <f>F221+F217</f>
        <v>694.5</v>
      </c>
    </row>
    <row r="217" spans="1:6" ht="31.5">
      <c r="A217" s="43">
        <v>1330100000</v>
      </c>
      <c r="B217" s="39"/>
      <c r="C217" s="35" t="s">
        <v>326</v>
      </c>
      <c r="D217" s="62">
        <f>D218</f>
        <v>404</v>
      </c>
      <c r="E217" s="62">
        <f aca="true" t="shared" si="92" ref="E217:F219">E218</f>
        <v>390.5</v>
      </c>
      <c r="F217" s="62">
        <f t="shared" si="92"/>
        <v>390.5</v>
      </c>
    </row>
    <row r="218" spans="1:6" ht="12.75">
      <c r="A218" s="43">
        <v>1330110550</v>
      </c>
      <c r="B218" s="39"/>
      <c r="C218" s="35" t="s">
        <v>223</v>
      </c>
      <c r="D218" s="62">
        <f>D219</f>
        <v>404</v>
      </c>
      <c r="E218" s="62">
        <f t="shared" si="92"/>
        <v>390.5</v>
      </c>
      <c r="F218" s="62">
        <f t="shared" si="92"/>
        <v>390.5</v>
      </c>
    </row>
    <row r="219" spans="1:6" ht="31.5">
      <c r="A219" s="43">
        <v>1330110550</v>
      </c>
      <c r="B219" s="43" t="s">
        <v>91</v>
      </c>
      <c r="C219" s="46" t="s">
        <v>148</v>
      </c>
      <c r="D219" s="62">
        <f>D220</f>
        <v>404</v>
      </c>
      <c r="E219" s="62">
        <f t="shared" si="92"/>
        <v>390.5</v>
      </c>
      <c r="F219" s="62">
        <f t="shared" si="92"/>
        <v>390.5</v>
      </c>
    </row>
    <row r="220" spans="1:6" ht="32.45" customHeight="1">
      <c r="A220" s="43">
        <v>1330110550</v>
      </c>
      <c r="B220" s="39">
        <v>240</v>
      </c>
      <c r="C220" s="46" t="s">
        <v>194</v>
      </c>
      <c r="D220" s="62">
        <f>'№8 '!E186</f>
        <v>404</v>
      </c>
      <c r="E220" s="62">
        <f>'№8 '!F186</f>
        <v>390.5</v>
      </c>
      <c r="F220" s="62">
        <f>'№8 '!G186</f>
        <v>390.5</v>
      </c>
    </row>
    <row r="221" spans="1:6" ht="47.25">
      <c r="A221" s="43">
        <v>1330200000</v>
      </c>
      <c r="B221" s="39"/>
      <c r="C221" s="46" t="s">
        <v>385</v>
      </c>
      <c r="D221" s="62">
        <f>D222</f>
        <v>265.8</v>
      </c>
      <c r="E221" s="62">
        <f aca="true" t="shared" si="93" ref="E221:F223">E222</f>
        <v>304</v>
      </c>
      <c r="F221" s="62">
        <f t="shared" si="93"/>
        <v>304</v>
      </c>
    </row>
    <row r="222" spans="1:6" ht="12.75">
      <c r="A222" s="43">
        <v>1330220090</v>
      </c>
      <c r="B222" s="39"/>
      <c r="C222" s="46" t="s">
        <v>242</v>
      </c>
      <c r="D222" s="62">
        <f>D223</f>
        <v>265.8</v>
      </c>
      <c r="E222" s="62">
        <f t="shared" si="93"/>
        <v>304</v>
      </c>
      <c r="F222" s="62">
        <f t="shared" si="93"/>
        <v>304</v>
      </c>
    </row>
    <row r="223" spans="1:6" ht="31.5">
      <c r="A223" s="43">
        <v>1330220090</v>
      </c>
      <c r="B223" s="43" t="s">
        <v>91</v>
      </c>
      <c r="C223" s="46" t="s">
        <v>148</v>
      </c>
      <c r="D223" s="62">
        <f>D224</f>
        <v>265.8</v>
      </c>
      <c r="E223" s="62">
        <f t="shared" si="93"/>
        <v>304</v>
      </c>
      <c r="F223" s="62">
        <f t="shared" si="93"/>
        <v>304</v>
      </c>
    </row>
    <row r="224" spans="1:6" ht="31.15" customHeight="1">
      <c r="A224" s="43">
        <v>1330220090</v>
      </c>
      <c r="B224" s="39">
        <v>240</v>
      </c>
      <c r="C224" s="46" t="s">
        <v>194</v>
      </c>
      <c r="D224" s="62">
        <f>'№8 '!E279</f>
        <v>265.8</v>
      </c>
      <c r="E224" s="62">
        <f>'№8 '!F279</f>
        <v>304</v>
      </c>
      <c r="F224" s="62">
        <f>'№8 '!G279</f>
        <v>304</v>
      </c>
    </row>
    <row r="225" spans="1:6" ht="47.25">
      <c r="A225" s="43">
        <v>1400000000</v>
      </c>
      <c r="B225" s="39"/>
      <c r="C225" s="42" t="s">
        <v>327</v>
      </c>
      <c r="D225" s="61">
        <f>D226+D235</f>
        <v>26954.7</v>
      </c>
      <c r="E225" s="61">
        <f aca="true" t="shared" si="94" ref="E225:F225">E226+E235</f>
        <v>27156.199999999997</v>
      </c>
      <c r="F225" s="61">
        <f t="shared" si="94"/>
        <v>16262.2</v>
      </c>
    </row>
    <row r="226" spans="1:6" ht="12.75">
      <c r="A226" s="43">
        <v>1410000000</v>
      </c>
      <c r="B226" s="39"/>
      <c r="C226" s="46" t="s">
        <v>224</v>
      </c>
      <c r="D226" s="62">
        <f>D227+D231</f>
        <v>23454.7</v>
      </c>
      <c r="E226" s="62">
        <f aca="true" t="shared" si="95" ref="E226:F226">E227+E231</f>
        <v>27156.199999999997</v>
      </c>
      <c r="F226" s="62">
        <f t="shared" si="95"/>
        <v>16262.2</v>
      </c>
    </row>
    <row r="227" spans="1:6" ht="12.75">
      <c r="A227" s="43">
        <v>1410100000</v>
      </c>
      <c r="B227" s="35"/>
      <c r="C227" s="46" t="s">
        <v>328</v>
      </c>
      <c r="D227" s="62">
        <f>D228</f>
        <v>23454.7</v>
      </c>
      <c r="E227" s="62">
        <f aca="true" t="shared" si="96" ref="E227:F229">E228</f>
        <v>20859.3</v>
      </c>
      <c r="F227" s="62">
        <f t="shared" si="96"/>
        <v>16262.2</v>
      </c>
    </row>
    <row r="228" spans="1:6" ht="31.5">
      <c r="A228" s="39">
        <v>1410120100</v>
      </c>
      <c r="B228" s="39"/>
      <c r="C228" s="46" t="s">
        <v>225</v>
      </c>
      <c r="D228" s="62">
        <f>D229</f>
        <v>23454.7</v>
      </c>
      <c r="E228" s="62">
        <f t="shared" si="96"/>
        <v>20859.3</v>
      </c>
      <c r="F228" s="62">
        <f t="shared" si="96"/>
        <v>16262.2</v>
      </c>
    </row>
    <row r="229" spans="1:6" ht="31.5">
      <c r="A229" s="39">
        <v>1410120100</v>
      </c>
      <c r="B229" s="43" t="s">
        <v>91</v>
      </c>
      <c r="C229" s="46" t="s">
        <v>148</v>
      </c>
      <c r="D229" s="62">
        <f>D230</f>
        <v>23454.7</v>
      </c>
      <c r="E229" s="62">
        <f t="shared" si="96"/>
        <v>20859.3</v>
      </c>
      <c r="F229" s="62">
        <f t="shared" si="96"/>
        <v>16262.2</v>
      </c>
    </row>
    <row r="230" spans="1:6" ht="29.45" customHeight="1">
      <c r="A230" s="39">
        <v>1410120100</v>
      </c>
      <c r="B230" s="39">
        <v>240</v>
      </c>
      <c r="C230" s="46" t="s">
        <v>194</v>
      </c>
      <c r="D230" s="62">
        <f>'№8 '!E193</f>
        <v>23454.7</v>
      </c>
      <c r="E230" s="62">
        <f>'№8 '!F193</f>
        <v>20859.3</v>
      </c>
      <c r="F230" s="62">
        <f>'№8 '!G193</f>
        <v>16262.2</v>
      </c>
    </row>
    <row r="231" spans="1:6" ht="47.25">
      <c r="A231" s="43">
        <v>1410200000</v>
      </c>
      <c r="B231" s="39"/>
      <c r="C231" s="46" t="s">
        <v>329</v>
      </c>
      <c r="D231" s="62">
        <f>D232</f>
        <v>0</v>
      </c>
      <c r="E231" s="62">
        <f aca="true" t="shared" si="97" ref="E231:F233">E232</f>
        <v>6296.9</v>
      </c>
      <c r="F231" s="62">
        <f t="shared" si="97"/>
        <v>0</v>
      </c>
    </row>
    <row r="232" spans="1:6" ht="12.75">
      <c r="A232" s="39">
        <v>1410220110</v>
      </c>
      <c r="B232" s="39"/>
      <c r="C232" s="46" t="s">
        <v>226</v>
      </c>
      <c r="D232" s="62">
        <f>D233</f>
        <v>0</v>
      </c>
      <c r="E232" s="62">
        <f t="shared" si="97"/>
        <v>6296.9</v>
      </c>
      <c r="F232" s="62">
        <f t="shared" si="97"/>
        <v>0</v>
      </c>
    </row>
    <row r="233" spans="1:6" ht="31.5">
      <c r="A233" s="39">
        <v>1410220110</v>
      </c>
      <c r="B233" s="43" t="s">
        <v>91</v>
      </c>
      <c r="C233" s="46" t="s">
        <v>148</v>
      </c>
      <c r="D233" s="62">
        <f>D234</f>
        <v>0</v>
      </c>
      <c r="E233" s="62">
        <f t="shared" si="97"/>
        <v>6296.9</v>
      </c>
      <c r="F233" s="62">
        <f t="shared" si="97"/>
        <v>0</v>
      </c>
    </row>
    <row r="234" spans="1:6" ht="31.9" customHeight="1">
      <c r="A234" s="39">
        <v>1410220110</v>
      </c>
      <c r="B234" s="39">
        <v>240</v>
      </c>
      <c r="C234" s="46" t="s">
        <v>194</v>
      </c>
      <c r="D234" s="62">
        <f>'№8 '!E197</f>
        <v>0</v>
      </c>
      <c r="E234" s="62">
        <f>'№8 '!F197</f>
        <v>6296.9</v>
      </c>
      <c r="F234" s="62">
        <f>'№8 '!G197</f>
        <v>0</v>
      </c>
    </row>
    <row r="235" spans="1:6" ht="12.75">
      <c r="A235" s="43">
        <v>1420000000</v>
      </c>
      <c r="B235" s="39"/>
      <c r="C235" s="46" t="s">
        <v>227</v>
      </c>
      <c r="D235" s="62">
        <f>D236</f>
        <v>3500</v>
      </c>
      <c r="E235" s="62">
        <f aca="true" t="shared" si="98" ref="E235:F235">E236</f>
        <v>0</v>
      </c>
      <c r="F235" s="62">
        <f t="shared" si="98"/>
        <v>0</v>
      </c>
    </row>
    <row r="236" spans="1:6" ht="31.5">
      <c r="A236" s="43">
        <v>1420100000</v>
      </c>
      <c r="B236" s="39"/>
      <c r="C236" s="46" t="s">
        <v>330</v>
      </c>
      <c r="D236" s="62">
        <f>D237</f>
        <v>3500</v>
      </c>
      <c r="E236" s="62">
        <f aca="true" t="shared" si="99" ref="E236:F238">E237</f>
        <v>0</v>
      </c>
      <c r="F236" s="62">
        <f t="shared" si="99"/>
        <v>0</v>
      </c>
    </row>
    <row r="237" spans="1:6" ht="12.75">
      <c r="A237" s="39">
        <v>1420120120</v>
      </c>
      <c r="B237" s="39"/>
      <c r="C237" s="46" t="s">
        <v>228</v>
      </c>
      <c r="D237" s="62">
        <f>D238</f>
        <v>3500</v>
      </c>
      <c r="E237" s="62">
        <f t="shared" si="99"/>
        <v>0</v>
      </c>
      <c r="F237" s="62">
        <f t="shared" si="99"/>
        <v>0</v>
      </c>
    </row>
    <row r="238" spans="1:6" ht="31.5">
      <c r="A238" s="39">
        <v>1420120120</v>
      </c>
      <c r="B238" s="43" t="s">
        <v>91</v>
      </c>
      <c r="C238" s="46" t="s">
        <v>148</v>
      </c>
      <c r="D238" s="62">
        <f>D239</f>
        <v>3500</v>
      </c>
      <c r="E238" s="62">
        <f t="shared" si="99"/>
        <v>0</v>
      </c>
      <c r="F238" s="62">
        <f t="shared" si="99"/>
        <v>0</v>
      </c>
    </row>
    <row r="239" spans="1:6" ht="33.6" customHeight="1">
      <c r="A239" s="39">
        <v>1420120120</v>
      </c>
      <c r="B239" s="39">
        <v>240</v>
      </c>
      <c r="C239" s="46" t="s">
        <v>194</v>
      </c>
      <c r="D239" s="62">
        <f>'№8 '!E202</f>
        <v>3500</v>
      </c>
      <c r="E239" s="62">
        <f>'№8 '!F202</f>
        <v>0</v>
      </c>
      <c r="F239" s="62">
        <f>'№8 '!G202</f>
        <v>0</v>
      </c>
    </row>
    <row r="240" spans="1:6" ht="31.5">
      <c r="A240" s="51">
        <v>1500000000</v>
      </c>
      <c r="B240" s="20"/>
      <c r="C240" s="42" t="s">
        <v>320</v>
      </c>
      <c r="D240" s="61">
        <f>D241+D250</f>
        <v>6807</v>
      </c>
      <c r="E240" s="61">
        <f aca="true" t="shared" si="100" ref="E240:F240">E241+E250</f>
        <v>6659.7</v>
      </c>
      <c r="F240" s="61">
        <f t="shared" si="100"/>
        <v>6659.7</v>
      </c>
    </row>
    <row r="241" spans="1:6" ht="12.75">
      <c r="A241" s="39">
        <v>1510000000</v>
      </c>
      <c r="B241" s="39"/>
      <c r="C241" s="46" t="s">
        <v>279</v>
      </c>
      <c r="D241" s="62">
        <f>D242+D246</f>
        <v>6657.5</v>
      </c>
      <c r="E241" s="62">
        <f aca="true" t="shared" si="101" ref="E241:F241">E242+E246</f>
        <v>6659.7</v>
      </c>
      <c r="F241" s="62">
        <f t="shared" si="101"/>
        <v>6659.7</v>
      </c>
    </row>
    <row r="242" spans="1:6" ht="47.25">
      <c r="A242" s="39">
        <v>1510100000</v>
      </c>
      <c r="B242" s="39"/>
      <c r="C242" s="46" t="s">
        <v>323</v>
      </c>
      <c r="D242" s="62">
        <f>D243</f>
        <v>6548.3</v>
      </c>
      <c r="E242" s="62">
        <f aca="true" t="shared" si="102" ref="E242:F244">E243</f>
        <v>6548.3</v>
      </c>
      <c r="F242" s="62">
        <f t="shared" si="102"/>
        <v>6548.3</v>
      </c>
    </row>
    <row r="243" spans="1:6" ht="31.5">
      <c r="A243" s="39">
        <v>1510120010</v>
      </c>
      <c r="B243" s="39"/>
      <c r="C243" s="46" t="s">
        <v>221</v>
      </c>
      <c r="D243" s="62">
        <f>D244</f>
        <v>6548.3</v>
      </c>
      <c r="E243" s="62">
        <f t="shared" si="102"/>
        <v>6548.3</v>
      </c>
      <c r="F243" s="62">
        <f t="shared" si="102"/>
        <v>6548.3</v>
      </c>
    </row>
    <row r="244" spans="1:6" ht="31.5">
      <c r="A244" s="39">
        <v>1510120010</v>
      </c>
      <c r="B244" s="39">
        <v>600</v>
      </c>
      <c r="C244" s="46" t="s">
        <v>107</v>
      </c>
      <c r="D244" s="62">
        <f>D245</f>
        <v>6548.3</v>
      </c>
      <c r="E244" s="62">
        <f t="shared" si="102"/>
        <v>6548.3</v>
      </c>
      <c r="F244" s="62">
        <f t="shared" si="102"/>
        <v>6548.3</v>
      </c>
    </row>
    <row r="245" spans="1:6" ht="12.75">
      <c r="A245" s="39">
        <v>1510120010</v>
      </c>
      <c r="B245" s="39">
        <v>610</v>
      </c>
      <c r="C245" s="46" t="s">
        <v>199</v>
      </c>
      <c r="D245" s="62">
        <f>'№8 '!E171</f>
        <v>6548.3</v>
      </c>
      <c r="E245" s="62">
        <f>'№8 '!F171</f>
        <v>6548.3</v>
      </c>
      <c r="F245" s="62">
        <f>'№8 '!G171</f>
        <v>6548.3</v>
      </c>
    </row>
    <row r="246" spans="1:6" ht="47.25">
      <c r="A246" s="39">
        <v>1510200000</v>
      </c>
      <c r="B246" s="39"/>
      <c r="C246" s="46" t="s">
        <v>321</v>
      </c>
      <c r="D246" s="62">
        <f>D247</f>
        <v>109.2</v>
      </c>
      <c r="E246" s="62">
        <f aca="true" t="shared" si="103" ref="E246:F248">E247</f>
        <v>111.4</v>
      </c>
      <c r="F246" s="62">
        <f t="shared" si="103"/>
        <v>111.4</v>
      </c>
    </row>
    <row r="247" spans="1:6" ht="31.5">
      <c r="A247" s="39">
        <v>1510220170</v>
      </c>
      <c r="B247" s="39"/>
      <c r="C247" s="46" t="s">
        <v>322</v>
      </c>
      <c r="D247" s="62">
        <f>D248</f>
        <v>109.2</v>
      </c>
      <c r="E247" s="62">
        <f t="shared" si="103"/>
        <v>111.4</v>
      </c>
      <c r="F247" s="62">
        <f t="shared" si="103"/>
        <v>111.4</v>
      </c>
    </row>
    <row r="248" spans="1:6" ht="12.75">
      <c r="A248" s="39">
        <v>1510220170</v>
      </c>
      <c r="B248" s="43" t="s">
        <v>95</v>
      </c>
      <c r="C248" s="46" t="s">
        <v>96</v>
      </c>
      <c r="D248" s="62">
        <f>D249</f>
        <v>109.2</v>
      </c>
      <c r="E248" s="62">
        <f t="shared" si="103"/>
        <v>111.4</v>
      </c>
      <c r="F248" s="62">
        <f t="shared" si="103"/>
        <v>111.4</v>
      </c>
    </row>
    <row r="249" spans="1:6" ht="12.75">
      <c r="A249" s="39">
        <v>1510220170</v>
      </c>
      <c r="B249" s="2" t="s">
        <v>281</v>
      </c>
      <c r="C249" s="25" t="s">
        <v>280</v>
      </c>
      <c r="D249" s="62">
        <f>'№7 '!F69</f>
        <v>109.2</v>
      </c>
      <c r="E249" s="62">
        <f>'№7 '!G69</f>
        <v>111.4</v>
      </c>
      <c r="F249" s="62">
        <f>'№7 '!H69</f>
        <v>111.4</v>
      </c>
    </row>
    <row r="250" spans="1:6" ht="31.5">
      <c r="A250" s="43">
        <v>1520000000</v>
      </c>
      <c r="B250" s="39"/>
      <c r="C250" s="46" t="s">
        <v>309</v>
      </c>
      <c r="D250" s="62">
        <f>D251</f>
        <v>149.5</v>
      </c>
      <c r="E250" s="62">
        <f aca="true" t="shared" si="104" ref="E250:F253">E251</f>
        <v>0</v>
      </c>
      <c r="F250" s="62">
        <f t="shared" si="104"/>
        <v>0</v>
      </c>
    </row>
    <row r="251" spans="1:6" ht="63">
      <c r="A251" s="39">
        <v>1520100000</v>
      </c>
      <c r="B251" s="39"/>
      <c r="C251" s="46" t="s">
        <v>345</v>
      </c>
      <c r="D251" s="62">
        <f>D252</f>
        <v>149.5</v>
      </c>
      <c r="E251" s="62">
        <f t="shared" si="104"/>
        <v>0</v>
      </c>
      <c r="F251" s="62">
        <f t="shared" si="104"/>
        <v>0</v>
      </c>
    </row>
    <row r="252" spans="1:6" ht="31.5">
      <c r="A252" s="39" t="s">
        <v>311</v>
      </c>
      <c r="B252" s="39"/>
      <c r="C252" s="46" t="s">
        <v>310</v>
      </c>
      <c r="D252" s="62">
        <f>D253</f>
        <v>149.5</v>
      </c>
      <c r="E252" s="62">
        <f t="shared" si="104"/>
        <v>0</v>
      </c>
      <c r="F252" s="62">
        <f t="shared" si="104"/>
        <v>0</v>
      </c>
    </row>
    <row r="253" spans="1:6" ht="31.5">
      <c r="A253" s="39" t="s">
        <v>311</v>
      </c>
      <c r="B253" s="43" t="s">
        <v>150</v>
      </c>
      <c r="C253" s="46" t="s">
        <v>151</v>
      </c>
      <c r="D253" s="62">
        <f>D254</f>
        <v>149.5</v>
      </c>
      <c r="E253" s="62">
        <f t="shared" si="104"/>
        <v>0</v>
      </c>
      <c r="F253" s="62">
        <f t="shared" si="104"/>
        <v>0</v>
      </c>
    </row>
    <row r="254" spans="1:6" ht="12.75">
      <c r="A254" s="39" t="s">
        <v>311</v>
      </c>
      <c r="B254" s="39">
        <v>610</v>
      </c>
      <c r="C254" s="46" t="s">
        <v>199</v>
      </c>
      <c r="D254" s="62">
        <f>'№8 '!E328</f>
        <v>149.5</v>
      </c>
      <c r="E254" s="62">
        <f>'№8 '!F328</f>
        <v>0</v>
      </c>
      <c r="F254" s="62">
        <f>'№8 '!G328</f>
        <v>0</v>
      </c>
    </row>
    <row r="255" spans="1:6" ht="47.25">
      <c r="A255" s="43">
        <v>1600000000</v>
      </c>
      <c r="B255" s="43"/>
      <c r="C255" s="42" t="s">
        <v>209</v>
      </c>
      <c r="D255" s="61">
        <f>D256+D269+D287+D305</f>
        <v>21588.3</v>
      </c>
      <c r="E255" s="61">
        <f aca="true" t="shared" si="105" ref="E255:F255">E256+E269+E287+E305</f>
        <v>18563.1</v>
      </c>
      <c r="F255" s="61">
        <f t="shared" si="105"/>
        <v>19563.4</v>
      </c>
    </row>
    <row r="256" spans="1:6" ht="31.5">
      <c r="A256" s="43">
        <v>1610000000</v>
      </c>
      <c r="B256" s="39"/>
      <c r="C256" s="46" t="s">
        <v>368</v>
      </c>
      <c r="D256" s="62">
        <f>D257+D261+D265</f>
        <v>3120.6</v>
      </c>
      <c r="E256" s="62">
        <f aca="true" t="shared" si="106" ref="E256:F256">E257+E261+E265</f>
        <v>3280.9</v>
      </c>
      <c r="F256" s="62">
        <f t="shared" si="106"/>
        <v>3280.9</v>
      </c>
    </row>
    <row r="257" spans="1:6" ht="47.25">
      <c r="A257" s="43">
        <v>1610100000</v>
      </c>
      <c r="B257" s="39"/>
      <c r="C257" s="46" t="s">
        <v>331</v>
      </c>
      <c r="D257" s="62">
        <f>D258</f>
        <v>2204.7</v>
      </c>
      <c r="E257" s="62">
        <f aca="true" t="shared" si="107" ref="E257:F259">E258</f>
        <v>2874.5</v>
      </c>
      <c r="F257" s="62">
        <f t="shared" si="107"/>
        <v>2874.5</v>
      </c>
    </row>
    <row r="258" spans="1:6" ht="31.5">
      <c r="A258" s="43">
        <v>1610120010</v>
      </c>
      <c r="B258" s="39"/>
      <c r="C258" s="46" t="s">
        <v>221</v>
      </c>
      <c r="D258" s="62">
        <f>D259</f>
        <v>2204.7</v>
      </c>
      <c r="E258" s="62">
        <f t="shared" si="107"/>
        <v>2874.5</v>
      </c>
      <c r="F258" s="62">
        <f t="shared" si="107"/>
        <v>2874.5</v>
      </c>
    </row>
    <row r="259" spans="1:6" ht="31.5">
      <c r="A259" s="43">
        <v>1610120010</v>
      </c>
      <c r="B259" s="43" t="s">
        <v>150</v>
      </c>
      <c r="C259" s="46" t="s">
        <v>151</v>
      </c>
      <c r="D259" s="62">
        <f>D260</f>
        <v>2204.7</v>
      </c>
      <c r="E259" s="62">
        <f t="shared" si="107"/>
        <v>2874.5</v>
      </c>
      <c r="F259" s="62">
        <f t="shared" si="107"/>
        <v>2874.5</v>
      </c>
    </row>
    <row r="260" spans="1:6" ht="12.75">
      <c r="A260" s="43">
        <v>1610120010</v>
      </c>
      <c r="B260" s="39">
        <v>610</v>
      </c>
      <c r="C260" s="46" t="s">
        <v>199</v>
      </c>
      <c r="D260" s="62">
        <f>'№7 '!F168</f>
        <v>2204.7</v>
      </c>
      <c r="E260" s="62">
        <f>'№7 '!G168</f>
        <v>2874.5</v>
      </c>
      <c r="F260" s="62">
        <f>'№7 '!H168</f>
        <v>2874.5</v>
      </c>
    </row>
    <row r="261" spans="1:6" ht="63">
      <c r="A261" s="43">
        <v>1610200000</v>
      </c>
      <c r="B261" s="39"/>
      <c r="C261" s="46" t="s">
        <v>380</v>
      </c>
      <c r="D261" s="62">
        <f>D262</f>
        <v>518</v>
      </c>
      <c r="E261" s="62">
        <f aca="true" t="shared" si="108" ref="E261:F261">E262</f>
        <v>0</v>
      </c>
      <c r="F261" s="62">
        <f t="shared" si="108"/>
        <v>0</v>
      </c>
    </row>
    <row r="262" spans="1:6" ht="31.5">
      <c r="A262" s="43">
        <v>1610220030</v>
      </c>
      <c r="B262" s="39"/>
      <c r="C262" s="46" t="s">
        <v>375</v>
      </c>
      <c r="D262" s="62">
        <f>D263</f>
        <v>518</v>
      </c>
      <c r="E262" s="62">
        <f aca="true" t="shared" si="109" ref="E262:F263">E263</f>
        <v>0</v>
      </c>
      <c r="F262" s="62">
        <f t="shared" si="109"/>
        <v>0</v>
      </c>
    </row>
    <row r="263" spans="1:6" ht="31.5">
      <c r="A263" s="43">
        <v>1610220030</v>
      </c>
      <c r="B263" s="43" t="s">
        <v>150</v>
      </c>
      <c r="C263" s="46" t="s">
        <v>151</v>
      </c>
      <c r="D263" s="62">
        <f>D264</f>
        <v>518</v>
      </c>
      <c r="E263" s="62">
        <f t="shared" si="109"/>
        <v>0</v>
      </c>
      <c r="F263" s="62">
        <f t="shared" si="109"/>
        <v>0</v>
      </c>
    </row>
    <row r="264" spans="1:6" ht="12.75">
      <c r="A264" s="43">
        <v>1610220030</v>
      </c>
      <c r="B264" s="39">
        <v>610</v>
      </c>
      <c r="C264" s="46" t="s">
        <v>199</v>
      </c>
      <c r="D264" s="62">
        <f>'№7 '!F172</f>
        <v>518</v>
      </c>
      <c r="E264" s="62">
        <f>'№7 '!G172</f>
        <v>0</v>
      </c>
      <c r="F264" s="62">
        <f>'№7 '!H172</f>
        <v>0</v>
      </c>
    </row>
    <row r="265" spans="1:6" ht="31.5">
      <c r="A265" s="43">
        <v>1610300000</v>
      </c>
      <c r="B265" s="39"/>
      <c r="C265" s="46" t="s">
        <v>381</v>
      </c>
      <c r="D265" s="62">
        <f>D266</f>
        <v>397.9</v>
      </c>
      <c r="E265" s="62">
        <f aca="true" t="shared" si="110" ref="E265:F265">E266</f>
        <v>406.4</v>
      </c>
      <c r="F265" s="62">
        <f t="shared" si="110"/>
        <v>406.4</v>
      </c>
    </row>
    <row r="266" spans="1:6" ht="12.75">
      <c r="A266" s="43">
        <v>1610320200</v>
      </c>
      <c r="B266" s="39"/>
      <c r="C266" s="46" t="s">
        <v>259</v>
      </c>
      <c r="D266" s="62">
        <f>D267</f>
        <v>397.9</v>
      </c>
      <c r="E266" s="62">
        <f aca="true" t="shared" si="111" ref="E266:F267">E267</f>
        <v>406.4</v>
      </c>
      <c r="F266" s="62">
        <f t="shared" si="111"/>
        <v>406.4</v>
      </c>
    </row>
    <row r="267" spans="1:6" ht="31.5">
      <c r="A267" s="43">
        <v>1610320200</v>
      </c>
      <c r="B267" s="43" t="s">
        <v>150</v>
      </c>
      <c r="C267" s="46" t="s">
        <v>151</v>
      </c>
      <c r="D267" s="62">
        <f>D268</f>
        <v>397.9</v>
      </c>
      <c r="E267" s="62">
        <f t="shared" si="111"/>
        <v>406.4</v>
      </c>
      <c r="F267" s="62">
        <f t="shared" si="111"/>
        <v>406.4</v>
      </c>
    </row>
    <row r="268" spans="1:6" ht="12.75">
      <c r="A268" s="43">
        <v>1610320200</v>
      </c>
      <c r="B268" s="39">
        <v>610</v>
      </c>
      <c r="C268" s="46" t="s">
        <v>199</v>
      </c>
      <c r="D268" s="62">
        <f>'№7 '!F176</f>
        <v>397.9</v>
      </c>
      <c r="E268" s="62">
        <f>'№7 '!G176</f>
        <v>406.4</v>
      </c>
      <c r="F268" s="62">
        <f>'№7 '!H176</f>
        <v>406.4</v>
      </c>
    </row>
    <row r="269" spans="1:6" ht="31.5">
      <c r="A269" s="43">
        <v>1620000000</v>
      </c>
      <c r="B269" s="43"/>
      <c r="C269" s="46" t="s">
        <v>202</v>
      </c>
      <c r="D269" s="62">
        <f>D270+D283</f>
        <v>15266.4</v>
      </c>
      <c r="E269" s="62">
        <f aca="true" t="shared" si="112" ref="E269:F269">E270+E283</f>
        <v>12265.7</v>
      </c>
      <c r="F269" s="62">
        <f t="shared" si="112"/>
        <v>13266</v>
      </c>
    </row>
    <row r="270" spans="1:6" ht="12.75">
      <c r="A270" s="43">
        <v>1620100000</v>
      </c>
      <c r="B270" s="43"/>
      <c r="C270" s="46" t="s">
        <v>203</v>
      </c>
      <c r="D270" s="62">
        <f>D271+D274+D277+D280</f>
        <v>4263.9</v>
      </c>
      <c r="E270" s="62">
        <f aca="true" t="shared" si="113" ref="E270:F270">E271+E274+E277+E280</f>
        <v>4263.9</v>
      </c>
      <c r="F270" s="62">
        <f t="shared" si="113"/>
        <v>4263.9</v>
      </c>
    </row>
    <row r="271" spans="1:6" ht="12.75">
      <c r="A271" s="43">
        <v>1620120210</v>
      </c>
      <c r="B271" s="28"/>
      <c r="C271" s="46" t="s">
        <v>204</v>
      </c>
      <c r="D271" s="62">
        <f>D272</f>
        <v>2122.2</v>
      </c>
      <c r="E271" s="62">
        <f aca="true" t="shared" si="114" ref="E271:F272">E272</f>
        <v>2122.2</v>
      </c>
      <c r="F271" s="62">
        <f t="shared" si="114"/>
        <v>2122.2</v>
      </c>
    </row>
    <row r="272" spans="1:6" ht="31.5">
      <c r="A272" s="43">
        <v>1620120210</v>
      </c>
      <c r="B272" s="43" t="s">
        <v>91</v>
      </c>
      <c r="C272" s="46" t="s">
        <v>148</v>
      </c>
      <c r="D272" s="62">
        <f>D273</f>
        <v>2122.2</v>
      </c>
      <c r="E272" s="62">
        <f t="shared" si="114"/>
        <v>2122.2</v>
      </c>
      <c r="F272" s="62">
        <f t="shared" si="114"/>
        <v>2122.2</v>
      </c>
    </row>
    <row r="273" spans="1:6" ht="31.15" customHeight="1">
      <c r="A273" s="43">
        <v>1620120210</v>
      </c>
      <c r="B273" s="39">
        <v>240</v>
      </c>
      <c r="C273" s="46" t="s">
        <v>194</v>
      </c>
      <c r="D273" s="62">
        <f>'№8 '!E108</f>
        <v>2122.2</v>
      </c>
      <c r="E273" s="62">
        <f>'№8 '!F108</f>
        <v>2122.2</v>
      </c>
      <c r="F273" s="62">
        <f>'№8 '!G108</f>
        <v>2122.2</v>
      </c>
    </row>
    <row r="274" spans="1:6" ht="31.5">
      <c r="A274" s="43">
        <v>1620120220</v>
      </c>
      <c r="B274" s="39"/>
      <c r="C274" s="46" t="s">
        <v>201</v>
      </c>
      <c r="D274" s="62">
        <f>D275</f>
        <v>208</v>
      </c>
      <c r="E274" s="62">
        <f aca="true" t="shared" si="115" ref="E274:F275">E275</f>
        <v>208</v>
      </c>
      <c r="F274" s="62">
        <f t="shared" si="115"/>
        <v>208</v>
      </c>
    </row>
    <row r="275" spans="1:6" ht="31.5">
      <c r="A275" s="43">
        <v>1620120220</v>
      </c>
      <c r="B275" s="43" t="s">
        <v>91</v>
      </c>
      <c r="C275" s="46" t="s">
        <v>148</v>
      </c>
      <c r="D275" s="62">
        <f>D276</f>
        <v>208</v>
      </c>
      <c r="E275" s="62">
        <f t="shared" si="115"/>
        <v>208</v>
      </c>
      <c r="F275" s="62">
        <f t="shared" si="115"/>
        <v>208</v>
      </c>
    </row>
    <row r="276" spans="1:6" ht="32.45" customHeight="1">
      <c r="A276" s="43">
        <v>1620120220</v>
      </c>
      <c r="B276" s="39">
        <v>240</v>
      </c>
      <c r="C276" s="46" t="s">
        <v>194</v>
      </c>
      <c r="D276" s="62">
        <f>'№8 '!E111</f>
        <v>208</v>
      </c>
      <c r="E276" s="62">
        <f>'№8 '!F111</f>
        <v>208</v>
      </c>
      <c r="F276" s="62">
        <f>'№8 '!G111</f>
        <v>208</v>
      </c>
    </row>
    <row r="277" spans="1:6" ht="47.25">
      <c r="A277" s="43">
        <v>1620120230</v>
      </c>
      <c r="B277" s="43"/>
      <c r="C277" s="46" t="s">
        <v>208</v>
      </c>
      <c r="D277" s="62">
        <f>D278</f>
        <v>1433.7</v>
      </c>
      <c r="E277" s="62">
        <f aca="true" t="shared" si="116" ref="E277:F278">E278</f>
        <v>1433.7</v>
      </c>
      <c r="F277" s="62">
        <f t="shared" si="116"/>
        <v>1433.7</v>
      </c>
    </row>
    <row r="278" spans="1:6" ht="31.5">
      <c r="A278" s="43">
        <v>1620120230</v>
      </c>
      <c r="B278" s="43" t="s">
        <v>91</v>
      </c>
      <c r="C278" s="46" t="s">
        <v>148</v>
      </c>
      <c r="D278" s="62">
        <f>D279</f>
        <v>1433.7</v>
      </c>
      <c r="E278" s="62">
        <f t="shared" si="116"/>
        <v>1433.7</v>
      </c>
      <c r="F278" s="62">
        <f t="shared" si="116"/>
        <v>1433.7</v>
      </c>
    </row>
    <row r="279" spans="1:6" ht="30.6" customHeight="1">
      <c r="A279" s="43">
        <v>1620120230</v>
      </c>
      <c r="B279" s="39">
        <v>240</v>
      </c>
      <c r="C279" s="46" t="s">
        <v>194</v>
      </c>
      <c r="D279" s="62">
        <f>'№8 '!E242</f>
        <v>1433.7</v>
      </c>
      <c r="E279" s="62">
        <f>'№8 '!F242</f>
        <v>1433.7</v>
      </c>
      <c r="F279" s="62">
        <f>'№8 '!G242</f>
        <v>1433.7</v>
      </c>
    </row>
    <row r="280" spans="1:6" ht="31.5">
      <c r="A280" s="43">
        <v>1620120240</v>
      </c>
      <c r="B280" s="43"/>
      <c r="C280" s="46" t="s">
        <v>206</v>
      </c>
      <c r="D280" s="62">
        <f>D281</f>
        <v>500</v>
      </c>
      <c r="E280" s="62">
        <f aca="true" t="shared" si="117" ref="E280:F281">E281</f>
        <v>500</v>
      </c>
      <c r="F280" s="62">
        <f t="shared" si="117"/>
        <v>500</v>
      </c>
    </row>
    <row r="281" spans="1:6" ht="31.5">
      <c r="A281" s="43">
        <v>1620120240</v>
      </c>
      <c r="B281" s="43" t="s">
        <v>91</v>
      </c>
      <c r="C281" s="46" t="s">
        <v>148</v>
      </c>
      <c r="D281" s="62">
        <f>D282</f>
        <v>500</v>
      </c>
      <c r="E281" s="62">
        <f t="shared" si="117"/>
        <v>500</v>
      </c>
      <c r="F281" s="62">
        <f t="shared" si="117"/>
        <v>500</v>
      </c>
    </row>
    <row r="282" spans="1:6" ht="31.9" customHeight="1">
      <c r="A282" s="43">
        <v>1620120240</v>
      </c>
      <c r="B282" s="39">
        <v>240</v>
      </c>
      <c r="C282" s="46" t="s">
        <v>194</v>
      </c>
      <c r="D282" s="62">
        <f>'№8 '!E222</f>
        <v>500</v>
      </c>
      <c r="E282" s="62">
        <f>'№8 '!F222</f>
        <v>500</v>
      </c>
      <c r="F282" s="62">
        <f>'№8 '!G222</f>
        <v>500</v>
      </c>
    </row>
    <row r="283" spans="1:6" ht="12.75">
      <c r="A283" s="43">
        <v>1620200000</v>
      </c>
      <c r="B283" s="43"/>
      <c r="C283" s="46" t="s">
        <v>207</v>
      </c>
      <c r="D283" s="62">
        <f>D284</f>
        <v>11002.5</v>
      </c>
      <c r="E283" s="62">
        <f aca="true" t="shared" si="118" ref="E283:F285">E284</f>
        <v>8001.8</v>
      </c>
      <c r="F283" s="62">
        <f t="shared" si="118"/>
        <v>9002.1</v>
      </c>
    </row>
    <row r="284" spans="1:6" ht="47.25">
      <c r="A284" s="43" t="s">
        <v>211</v>
      </c>
      <c r="B284" s="43"/>
      <c r="C284" s="46" t="s">
        <v>210</v>
      </c>
      <c r="D284" s="62">
        <f>D285</f>
        <v>11002.5</v>
      </c>
      <c r="E284" s="62">
        <f t="shared" si="118"/>
        <v>8001.8</v>
      </c>
      <c r="F284" s="62">
        <f t="shared" si="118"/>
        <v>9002.1</v>
      </c>
    </row>
    <row r="285" spans="1:6" ht="31.5">
      <c r="A285" s="43" t="s">
        <v>211</v>
      </c>
      <c r="B285" s="43" t="s">
        <v>94</v>
      </c>
      <c r="C285" s="46" t="s">
        <v>149</v>
      </c>
      <c r="D285" s="62">
        <f>D286</f>
        <v>11002.5</v>
      </c>
      <c r="E285" s="62">
        <f t="shared" si="118"/>
        <v>8001.8</v>
      </c>
      <c r="F285" s="62">
        <f t="shared" si="118"/>
        <v>9002.1</v>
      </c>
    </row>
    <row r="286" spans="1:6" ht="12.75">
      <c r="A286" s="43" t="s">
        <v>211</v>
      </c>
      <c r="B286" s="43" t="s">
        <v>217</v>
      </c>
      <c r="C286" s="46" t="s">
        <v>218</v>
      </c>
      <c r="D286" s="62">
        <f>'№8 '!E476</f>
        <v>11002.5</v>
      </c>
      <c r="E286" s="62">
        <f>'№8 '!F476</f>
        <v>8001.8</v>
      </c>
      <c r="F286" s="62">
        <f>'№8 '!G476</f>
        <v>9002.1</v>
      </c>
    </row>
    <row r="287" spans="1:6" ht="47.25">
      <c r="A287" s="43">
        <v>1630000000</v>
      </c>
      <c r="B287" s="39"/>
      <c r="C287" s="46" t="s">
        <v>369</v>
      </c>
      <c r="D287" s="62">
        <f>D288+D299</f>
        <v>2696.2999999999997</v>
      </c>
      <c r="E287" s="62">
        <f aca="true" t="shared" si="119" ref="E287:F287">E288+E299</f>
        <v>2511</v>
      </c>
      <c r="F287" s="62">
        <f t="shared" si="119"/>
        <v>2511</v>
      </c>
    </row>
    <row r="288" spans="1:6" ht="47.25">
      <c r="A288" s="39">
        <v>1630100000</v>
      </c>
      <c r="B288" s="39"/>
      <c r="C288" s="46" t="s">
        <v>370</v>
      </c>
      <c r="D288" s="62">
        <f>D289+D294</f>
        <v>2510.8999999999996</v>
      </c>
      <c r="E288" s="62">
        <f aca="true" t="shared" si="120" ref="E288:F288">E289+E294</f>
        <v>2331</v>
      </c>
      <c r="F288" s="62">
        <f t="shared" si="120"/>
        <v>2331</v>
      </c>
    </row>
    <row r="289" spans="1:6" ht="47.25">
      <c r="A289" s="39">
        <v>1630120180</v>
      </c>
      <c r="B289" s="39"/>
      <c r="C289" s="46" t="s">
        <v>371</v>
      </c>
      <c r="D289" s="62">
        <f>D290+D292</f>
        <v>1786.1</v>
      </c>
      <c r="E289" s="62">
        <f aca="true" t="shared" si="121" ref="E289:F289">E290+E292</f>
        <v>1774.2</v>
      </c>
      <c r="F289" s="62">
        <f t="shared" si="121"/>
        <v>1774.2</v>
      </c>
    </row>
    <row r="290" spans="1:6" ht="31.5">
      <c r="A290" s="39">
        <v>1630120180</v>
      </c>
      <c r="B290" s="39" t="s">
        <v>91</v>
      </c>
      <c r="C290" s="46" t="s">
        <v>148</v>
      </c>
      <c r="D290" s="62">
        <f>D291</f>
        <v>1759.8</v>
      </c>
      <c r="E290" s="62">
        <f aca="true" t="shared" si="122" ref="E290:F290">E291</f>
        <v>1774.2</v>
      </c>
      <c r="F290" s="62">
        <f t="shared" si="122"/>
        <v>1774.2</v>
      </c>
    </row>
    <row r="291" spans="1:6" ht="29.45" customHeight="1">
      <c r="A291" s="39">
        <v>1630120180</v>
      </c>
      <c r="B291" s="39">
        <v>240</v>
      </c>
      <c r="C291" s="46" t="s">
        <v>194</v>
      </c>
      <c r="D291" s="62">
        <f>'№8 '!E116</f>
        <v>1759.8</v>
      </c>
      <c r="E291" s="62">
        <f>'№8 '!F116</f>
        <v>1774.2</v>
      </c>
      <c r="F291" s="62">
        <f>'№8 '!G116</f>
        <v>1774.2</v>
      </c>
    </row>
    <row r="292" spans="1:6" ht="31.5">
      <c r="A292" s="39">
        <v>1630120180</v>
      </c>
      <c r="B292" s="43" t="s">
        <v>150</v>
      </c>
      <c r="C292" s="46" t="s">
        <v>151</v>
      </c>
      <c r="D292" s="62">
        <f>D293</f>
        <v>26.3</v>
      </c>
      <c r="E292" s="62">
        <f aca="true" t="shared" si="123" ref="E292:F292">E293</f>
        <v>0</v>
      </c>
      <c r="F292" s="62">
        <f t="shared" si="123"/>
        <v>0</v>
      </c>
    </row>
    <row r="293" spans="1:6" ht="12.75">
      <c r="A293" s="39">
        <v>1630120180</v>
      </c>
      <c r="B293" s="39">
        <v>610</v>
      </c>
      <c r="C293" s="46" t="s">
        <v>199</v>
      </c>
      <c r="D293" s="62">
        <f>'№8 '!E227</f>
        <v>26.3</v>
      </c>
      <c r="E293" s="62">
        <f>'№8 '!F227</f>
        <v>0</v>
      </c>
      <c r="F293" s="62">
        <f>'№8 '!G227</f>
        <v>0</v>
      </c>
    </row>
    <row r="294" spans="1:6" ht="47.25">
      <c r="A294" s="39">
        <v>1630120520</v>
      </c>
      <c r="B294" s="39"/>
      <c r="C294" s="46" t="s">
        <v>383</v>
      </c>
      <c r="D294" s="62">
        <f>D295+D297</f>
        <v>724.8</v>
      </c>
      <c r="E294" s="62">
        <f aca="true" t="shared" si="124" ref="E294:F294">E295+E297</f>
        <v>556.8</v>
      </c>
      <c r="F294" s="62">
        <f t="shared" si="124"/>
        <v>556.8</v>
      </c>
    </row>
    <row r="295" spans="1:6" ht="31.5">
      <c r="A295" s="39">
        <v>1630120520</v>
      </c>
      <c r="B295" s="39" t="s">
        <v>91</v>
      </c>
      <c r="C295" s="46" t="s">
        <v>148</v>
      </c>
      <c r="D295" s="62">
        <f>D296</f>
        <v>562</v>
      </c>
      <c r="E295" s="62">
        <f aca="true" t="shared" si="125" ref="E295:F295">E296</f>
        <v>556.8</v>
      </c>
      <c r="F295" s="62">
        <f t="shared" si="125"/>
        <v>556.8</v>
      </c>
    </row>
    <row r="296" spans="1:6" ht="32.45" customHeight="1">
      <c r="A296" s="39">
        <v>1630120520</v>
      </c>
      <c r="B296" s="39">
        <v>240</v>
      </c>
      <c r="C296" s="46" t="s">
        <v>194</v>
      </c>
      <c r="D296" s="62">
        <f>'№8 '!E119</f>
        <v>562</v>
      </c>
      <c r="E296" s="62">
        <f>'№8 '!F119</f>
        <v>556.8</v>
      </c>
      <c r="F296" s="62">
        <f>'№8 '!G119</f>
        <v>556.8</v>
      </c>
    </row>
    <row r="297" spans="1:6" ht="31.5">
      <c r="A297" s="39">
        <v>1630120520</v>
      </c>
      <c r="B297" s="43" t="s">
        <v>150</v>
      </c>
      <c r="C297" s="46" t="s">
        <v>151</v>
      </c>
      <c r="D297" s="62">
        <f>D298</f>
        <v>162.8</v>
      </c>
      <c r="E297" s="62">
        <f aca="true" t="shared" si="126" ref="E297:F297">E298</f>
        <v>0</v>
      </c>
      <c r="F297" s="62">
        <f t="shared" si="126"/>
        <v>0</v>
      </c>
    </row>
    <row r="298" spans="1:6" ht="12.75">
      <c r="A298" s="39">
        <v>1630120520</v>
      </c>
      <c r="B298" s="39">
        <v>610</v>
      </c>
      <c r="C298" s="46" t="s">
        <v>199</v>
      </c>
      <c r="D298" s="62">
        <f>'№8 '!E230</f>
        <v>162.8</v>
      </c>
      <c r="E298" s="62">
        <f>'№8 '!F230</f>
        <v>0</v>
      </c>
      <c r="F298" s="62">
        <f>'№8 '!G230</f>
        <v>0</v>
      </c>
    </row>
    <row r="299" spans="1:6" ht="47.25">
      <c r="A299" s="39">
        <v>1630200000</v>
      </c>
      <c r="B299" s="39"/>
      <c r="C299" s="46" t="s">
        <v>372</v>
      </c>
      <c r="D299" s="62">
        <f>D300+D303</f>
        <v>185.4</v>
      </c>
      <c r="E299" s="62">
        <f aca="true" t="shared" si="127" ref="E299:F299">E300+E303</f>
        <v>180</v>
      </c>
      <c r="F299" s="62">
        <f t="shared" si="127"/>
        <v>180</v>
      </c>
    </row>
    <row r="300" spans="1:6" ht="18.75" customHeight="1">
      <c r="A300" s="39">
        <v>1630220530</v>
      </c>
      <c r="B300" s="39"/>
      <c r="C300" s="46" t="s">
        <v>373</v>
      </c>
      <c r="D300" s="62">
        <f>D301</f>
        <v>170</v>
      </c>
      <c r="E300" s="62">
        <f aca="true" t="shared" si="128" ref="E300:F301">E301</f>
        <v>180</v>
      </c>
      <c r="F300" s="62">
        <f t="shared" si="128"/>
        <v>180</v>
      </c>
    </row>
    <row r="301" spans="1:6" ht="31.5">
      <c r="A301" s="39">
        <v>1630220530</v>
      </c>
      <c r="B301" s="39" t="s">
        <v>91</v>
      </c>
      <c r="C301" s="46" t="s">
        <v>148</v>
      </c>
      <c r="D301" s="62">
        <f>D302</f>
        <v>170</v>
      </c>
      <c r="E301" s="62">
        <f t="shared" si="128"/>
        <v>180</v>
      </c>
      <c r="F301" s="62">
        <f t="shared" si="128"/>
        <v>180</v>
      </c>
    </row>
    <row r="302" spans="1:6" ht="33" customHeight="1">
      <c r="A302" s="39">
        <v>1630220530</v>
      </c>
      <c r="B302" s="39">
        <v>240</v>
      </c>
      <c r="C302" s="46" t="s">
        <v>194</v>
      </c>
      <c r="D302" s="62">
        <f>'№8 '!E123</f>
        <v>170</v>
      </c>
      <c r="E302" s="62">
        <f>'№8 '!F123</f>
        <v>180</v>
      </c>
      <c r="F302" s="62">
        <f>'№8 '!G123</f>
        <v>180</v>
      </c>
    </row>
    <row r="303" spans="1:6" ht="31.5">
      <c r="A303" s="39">
        <v>1630220530</v>
      </c>
      <c r="B303" s="43" t="s">
        <v>150</v>
      </c>
      <c r="C303" s="46" t="s">
        <v>151</v>
      </c>
      <c r="D303" s="62">
        <f>D304</f>
        <v>15.4</v>
      </c>
      <c r="E303" s="62">
        <f aca="true" t="shared" si="129" ref="E303:F303">E304</f>
        <v>0</v>
      </c>
      <c r="F303" s="62">
        <f t="shared" si="129"/>
        <v>0</v>
      </c>
    </row>
    <row r="304" spans="1:6" ht="12.75">
      <c r="A304" s="39">
        <v>1630220530</v>
      </c>
      <c r="B304" s="39">
        <v>610</v>
      </c>
      <c r="C304" s="46" t="s">
        <v>199</v>
      </c>
      <c r="D304" s="62">
        <f>'№8 '!E234</f>
        <v>15.4</v>
      </c>
      <c r="E304" s="62">
        <f>'№8 '!F234</f>
        <v>0</v>
      </c>
      <c r="F304" s="62">
        <f>'№8 '!G234</f>
        <v>0</v>
      </c>
    </row>
    <row r="305" spans="1:6" ht="47.25">
      <c r="A305" s="43">
        <v>1640000000</v>
      </c>
      <c r="B305" s="2"/>
      <c r="C305" s="25" t="s">
        <v>362</v>
      </c>
      <c r="D305" s="62">
        <f>D306+D310</f>
        <v>505</v>
      </c>
      <c r="E305" s="62">
        <f aca="true" t="shared" si="130" ref="E305:F305">E306+E310</f>
        <v>505.5</v>
      </c>
      <c r="F305" s="62">
        <f t="shared" si="130"/>
        <v>505.5</v>
      </c>
    </row>
    <row r="306" spans="1:6" ht="31.5">
      <c r="A306" s="43">
        <v>1640100000</v>
      </c>
      <c r="B306" s="39"/>
      <c r="C306" s="46" t="s">
        <v>364</v>
      </c>
      <c r="D306" s="62">
        <f>D307</f>
        <v>479</v>
      </c>
      <c r="E306" s="62">
        <f aca="true" t="shared" si="131" ref="E306:F308">E307</f>
        <v>479</v>
      </c>
      <c r="F306" s="62">
        <f t="shared" si="131"/>
        <v>479</v>
      </c>
    </row>
    <row r="307" spans="1:6" ht="12.75">
      <c r="A307" s="43">
        <v>1640120510</v>
      </c>
      <c r="B307" s="39"/>
      <c r="C307" s="46" t="s">
        <v>366</v>
      </c>
      <c r="D307" s="62">
        <f>D308</f>
        <v>479</v>
      </c>
      <c r="E307" s="62">
        <f t="shared" si="131"/>
        <v>479</v>
      </c>
      <c r="F307" s="62">
        <f t="shared" si="131"/>
        <v>479</v>
      </c>
    </row>
    <row r="308" spans="1:6" ht="31.5">
      <c r="A308" s="43">
        <v>1640120510</v>
      </c>
      <c r="B308" s="43" t="s">
        <v>91</v>
      </c>
      <c r="C308" s="46" t="s">
        <v>148</v>
      </c>
      <c r="D308" s="62">
        <f>D309</f>
        <v>479</v>
      </c>
      <c r="E308" s="62">
        <f t="shared" si="131"/>
        <v>479</v>
      </c>
      <c r="F308" s="62">
        <f t="shared" si="131"/>
        <v>479</v>
      </c>
    </row>
    <row r="309" spans="1:6" ht="32.45" customHeight="1">
      <c r="A309" s="43">
        <v>1640120510</v>
      </c>
      <c r="B309" s="39">
        <v>240</v>
      </c>
      <c r="C309" s="46" t="s">
        <v>194</v>
      </c>
      <c r="D309" s="62">
        <f>'№8 '!E349</f>
        <v>479</v>
      </c>
      <c r="E309" s="62">
        <f>'№8 '!F349</f>
        <v>479</v>
      </c>
      <c r="F309" s="62">
        <f>'№8 '!G349</f>
        <v>479</v>
      </c>
    </row>
    <row r="310" spans="1:6" ht="31.5">
      <c r="A310" s="39">
        <v>1640200000</v>
      </c>
      <c r="B310" s="2"/>
      <c r="C310" s="25" t="s">
        <v>365</v>
      </c>
      <c r="D310" s="62">
        <f>D311</f>
        <v>26</v>
      </c>
      <c r="E310" s="62">
        <f aca="true" t="shared" si="132" ref="E310:F312">E311</f>
        <v>26.5</v>
      </c>
      <c r="F310" s="62">
        <f t="shared" si="132"/>
        <v>26.5</v>
      </c>
    </row>
    <row r="311" spans="1:6" ht="12.75">
      <c r="A311" s="39">
        <v>1640220250</v>
      </c>
      <c r="B311" s="2"/>
      <c r="C311" s="25" t="s">
        <v>363</v>
      </c>
      <c r="D311" s="62">
        <f>D312</f>
        <v>26</v>
      </c>
      <c r="E311" s="62">
        <f t="shared" si="132"/>
        <v>26.5</v>
      </c>
      <c r="F311" s="62">
        <f t="shared" si="132"/>
        <v>26.5</v>
      </c>
    </row>
    <row r="312" spans="1:6" ht="31.5">
      <c r="A312" s="39">
        <v>1640220250</v>
      </c>
      <c r="B312" s="43" t="s">
        <v>91</v>
      </c>
      <c r="C312" s="46" t="s">
        <v>148</v>
      </c>
      <c r="D312" s="62">
        <f>D313</f>
        <v>26</v>
      </c>
      <c r="E312" s="62">
        <f t="shared" si="132"/>
        <v>26.5</v>
      </c>
      <c r="F312" s="62">
        <f t="shared" si="132"/>
        <v>26.5</v>
      </c>
    </row>
    <row r="313" spans="1:6" ht="31.9" customHeight="1">
      <c r="A313" s="39">
        <v>1640220250</v>
      </c>
      <c r="B313" s="39">
        <v>240</v>
      </c>
      <c r="C313" s="46" t="s">
        <v>194</v>
      </c>
      <c r="D313" s="62">
        <f>'№8 '!E128</f>
        <v>26</v>
      </c>
      <c r="E313" s="62">
        <f>'№8 '!F128</f>
        <v>26.5</v>
      </c>
      <c r="F313" s="62">
        <f>'№8 '!G128</f>
        <v>26.5</v>
      </c>
    </row>
    <row r="314" spans="1:6" ht="12.75">
      <c r="A314" s="20">
        <v>9900000000</v>
      </c>
      <c r="B314" s="20"/>
      <c r="C314" s="42" t="s">
        <v>200</v>
      </c>
      <c r="D314" s="61">
        <f>D315+D319+D326</f>
        <v>73438.7</v>
      </c>
      <c r="E314" s="61">
        <f aca="true" t="shared" si="133" ref="E314:F314">E315+E319+E326</f>
        <v>72898</v>
      </c>
      <c r="F314" s="61">
        <f t="shared" si="133"/>
        <v>72858</v>
      </c>
    </row>
    <row r="315" spans="1:6" ht="12.75">
      <c r="A315" s="39">
        <v>9910000000</v>
      </c>
      <c r="B315" s="39"/>
      <c r="C315" s="46" t="s">
        <v>12</v>
      </c>
      <c r="D315" s="62">
        <f>D316</f>
        <v>1000</v>
      </c>
      <c r="E315" s="62">
        <f aca="true" t="shared" si="134" ref="E315:F317">E316</f>
        <v>900</v>
      </c>
      <c r="F315" s="62">
        <f t="shared" si="134"/>
        <v>800</v>
      </c>
    </row>
    <row r="316" spans="1:6" ht="31.5">
      <c r="A316" s="39">
        <v>9910020000</v>
      </c>
      <c r="B316" s="39"/>
      <c r="C316" s="46" t="s">
        <v>290</v>
      </c>
      <c r="D316" s="62">
        <f>D317</f>
        <v>1000</v>
      </c>
      <c r="E316" s="62">
        <f t="shared" si="134"/>
        <v>900</v>
      </c>
      <c r="F316" s="62">
        <f t="shared" si="134"/>
        <v>800</v>
      </c>
    </row>
    <row r="317" spans="1:6" ht="12.75">
      <c r="A317" s="39">
        <v>9910020000</v>
      </c>
      <c r="B317" s="43" t="s">
        <v>92</v>
      </c>
      <c r="C317" s="46" t="s">
        <v>93</v>
      </c>
      <c r="D317" s="62">
        <f>D318</f>
        <v>1000</v>
      </c>
      <c r="E317" s="62">
        <f t="shared" si="134"/>
        <v>900</v>
      </c>
      <c r="F317" s="62">
        <f t="shared" si="134"/>
        <v>800</v>
      </c>
    </row>
    <row r="318" spans="1:6" ht="12.75">
      <c r="A318" s="39">
        <v>9910020000</v>
      </c>
      <c r="B318" s="4" t="s">
        <v>291</v>
      </c>
      <c r="C318" s="25" t="s">
        <v>292</v>
      </c>
      <c r="D318" s="62">
        <f>'№7 '!F385</f>
        <v>1000</v>
      </c>
      <c r="E318" s="62">
        <f>'№7 '!G385</f>
        <v>900</v>
      </c>
      <c r="F318" s="62">
        <f>'№7 '!H385</f>
        <v>800</v>
      </c>
    </row>
    <row r="319" spans="1:6" ht="31.5">
      <c r="A319" s="39">
        <v>9930000000</v>
      </c>
      <c r="B319" s="39"/>
      <c r="C319" s="46" t="s">
        <v>285</v>
      </c>
      <c r="D319" s="62">
        <f>D320+D323</f>
        <v>496</v>
      </c>
      <c r="E319" s="62">
        <f aca="true" t="shared" si="135" ref="E319:F319">E320+E323</f>
        <v>9.5</v>
      </c>
      <c r="F319" s="62">
        <f t="shared" si="135"/>
        <v>15.7</v>
      </c>
    </row>
    <row r="320" spans="1:6" ht="12.75">
      <c r="A320" s="39">
        <v>9930020500</v>
      </c>
      <c r="B320" s="39"/>
      <c r="C320" s="46" t="s">
        <v>153</v>
      </c>
      <c r="D320" s="62">
        <f>D321</f>
        <v>351</v>
      </c>
      <c r="E320" s="62">
        <f aca="true" t="shared" si="136" ref="E320:F321">E321</f>
        <v>0</v>
      </c>
      <c r="F320" s="62">
        <f t="shared" si="136"/>
        <v>0</v>
      </c>
    </row>
    <row r="321" spans="1:6" ht="12.75">
      <c r="A321" s="39">
        <v>9930020500</v>
      </c>
      <c r="B321" s="39" t="s">
        <v>154</v>
      </c>
      <c r="C321" s="46" t="s">
        <v>155</v>
      </c>
      <c r="D321" s="62">
        <f>D322</f>
        <v>351</v>
      </c>
      <c r="E321" s="62">
        <f t="shared" si="136"/>
        <v>0</v>
      </c>
      <c r="F321" s="62">
        <f t="shared" si="136"/>
        <v>0</v>
      </c>
    </row>
    <row r="322" spans="1:6" ht="12.75">
      <c r="A322" s="39">
        <v>9930020500</v>
      </c>
      <c r="B322" s="2" t="s">
        <v>293</v>
      </c>
      <c r="C322" s="25" t="s">
        <v>153</v>
      </c>
      <c r="D322" s="62">
        <f>'№7 '!F411</f>
        <v>351</v>
      </c>
      <c r="E322" s="62">
        <f>'№7 '!G411</f>
        <v>0</v>
      </c>
      <c r="F322" s="62">
        <f>'№7 '!H411</f>
        <v>0</v>
      </c>
    </row>
    <row r="323" spans="1:6" ht="47.25">
      <c r="A323" s="39">
        <v>9930051200</v>
      </c>
      <c r="B323" s="39"/>
      <c r="C323" s="46" t="s">
        <v>286</v>
      </c>
      <c r="D323" s="62">
        <f>D324</f>
        <v>145</v>
      </c>
      <c r="E323" s="62">
        <f aca="true" t="shared" si="137" ref="E323:F324">E324</f>
        <v>9.5</v>
      </c>
      <c r="F323" s="62">
        <f t="shared" si="137"/>
        <v>15.7</v>
      </c>
    </row>
    <row r="324" spans="1:6" ht="31.5">
      <c r="A324" s="39">
        <v>9930051200</v>
      </c>
      <c r="B324" s="39" t="s">
        <v>91</v>
      </c>
      <c r="C324" s="46" t="s">
        <v>148</v>
      </c>
      <c r="D324" s="62">
        <f>D325</f>
        <v>145</v>
      </c>
      <c r="E324" s="62">
        <f t="shared" si="137"/>
        <v>9.5</v>
      </c>
      <c r="F324" s="62">
        <f t="shared" si="137"/>
        <v>15.7</v>
      </c>
    </row>
    <row r="325" spans="1:6" ht="31.15" customHeight="1">
      <c r="A325" s="39">
        <v>9930051200</v>
      </c>
      <c r="B325" s="39">
        <v>240</v>
      </c>
      <c r="C325" s="46" t="s">
        <v>194</v>
      </c>
      <c r="D325" s="62">
        <f>'№7 '!F40</f>
        <v>145</v>
      </c>
      <c r="E325" s="62">
        <f>'№7 '!G40</f>
        <v>9.5</v>
      </c>
      <c r="F325" s="62">
        <f>'№7 '!H40</f>
        <v>15.7</v>
      </c>
    </row>
    <row r="326" spans="1:6" ht="31.5">
      <c r="A326" s="39">
        <v>9990000000</v>
      </c>
      <c r="B326" s="39"/>
      <c r="C326" s="46" t="s">
        <v>272</v>
      </c>
      <c r="D326" s="62">
        <f>D327+D330+D344+D370</f>
        <v>71942.7</v>
      </c>
      <c r="E326" s="62">
        <f aca="true" t="shared" si="138" ref="E326:F326">E327+E330+E344+E370</f>
        <v>71988.5</v>
      </c>
      <c r="F326" s="62">
        <f t="shared" si="138"/>
        <v>72042.3</v>
      </c>
    </row>
    <row r="327" spans="1:6" ht="12.75">
      <c r="A327" s="39">
        <v>9990021000</v>
      </c>
      <c r="B327" s="35"/>
      <c r="C327" s="46" t="s">
        <v>273</v>
      </c>
      <c r="D327" s="62">
        <f>D328</f>
        <v>1479</v>
      </c>
      <c r="E327" s="62">
        <f aca="true" t="shared" si="139" ref="E327:F328">E328</f>
        <v>1479</v>
      </c>
      <c r="F327" s="62">
        <f t="shared" si="139"/>
        <v>1479</v>
      </c>
    </row>
    <row r="328" spans="1:6" ht="63">
      <c r="A328" s="39">
        <v>9990021000</v>
      </c>
      <c r="B328" s="39" t="s">
        <v>90</v>
      </c>
      <c r="C328" s="46" t="s">
        <v>2</v>
      </c>
      <c r="D328" s="62">
        <f>D329</f>
        <v>1479</v>
      </c>
      <c r="E328" s="62">
        <f t="shared" si="139"/>
        <v>1479</v>
      </c>
      <c r="F328" s="62">
        <f t="shared" si="139"/>
        <v>1479</v>
      </c>
    </row>
    <row r="329" spans="1:6" ht="33" customHeight="1">
      <c r="A329" s="39">
        <v>9990021000</v>
      </c>
      <c r="B329" s="39">
        <v>120</v>
      </c>
      <c r="C329" s="46" t="s">
        <v>193</v>
      </c>
      <c r="D329" s="62">
        <f>'№8 '!E14</f>
        <v>1479</v>
      </c>
      <c r="E329" s="62">
        <f>'№8 '!F14</f>
        <v>1479</v>
      </c>
      <c r="F329" s="62">
        <f>'№8 '!G14</f>
        <v>1479</v>
      </c>
    </row>
    <row r="330" spans="1:6" ht="31.5">
      <c r="A330" s="39">
        <v>9990100000</v>
      </c>
      <c r="B330" s="39"/>
      <c r="C330" s="46" t="s">
        <v>294</v>
      </c>
      <c r="D330" s="62">
        <f>D331+D334+D341</f>
        <v>4114.3</v>
      </c>
      <c r="E330" s="62">
        <f aca="true" t="shared" si="140" ref="E330:F330">E331+E334+E341</f>
        <v>4114.3</v>
      </c>
      <c r="F330" s="62">
        <f t="shared" si="140"/>
        <v>4114.3</v>
      </c>
    </row>
    <row r="331" spans="1:6" ht="12.75">
      <c r="A331" s="39">
        <v>9990122000</v>
      </c>
      <c r="B331" s="39"/>
      <c r="C331" s="46" t="s">
        <v>295</v>
      </c>
      <c r="D331" s="62">
        <f>D332</f>
        <v>1208.6</v>
      </c>
      <c r="E331" s="62">
        <f aca="true" t="shared" si="141" ref="E331:F332">E332</f>
        <v>1208.6</v>
      </c>
      <c r="F331" s="62">
        <f t="shared" si="141"/>
        <v>1208.6</v>
      </c>
    </row>
    <row r="332" spans="1:6" ht="63">
      <c r="A332" s="39">
        <v>9990122000</v>
      </c>
      <c r="B332" s="43" t="s">
        <v>90</v>
      </c>
      <c r="C332" s="46" t="s">
        <v>2</v>
      </c>
      <c r="D332" s="62">
        <f>D333</f>
        <v>1208.6</v>
      </c>
      <c r="E332" s="62">
        <f t="shared" si="141"/>
        <v>1208.6</v>
      </c>
      <c r="F332" s="62">
        <f t="shared" si="141"/>
        <v>1208.6</v>
      </c>
    </row>
    <row r="333" spans="1:6" ht="33" customHeight="1">
      <c r="A333" s="39">
        <v>9990122000</v>
      </c>
      <c r="B333" s="39">
        <v>120</v>
      </c>
      <c r="C333" s="46" t="s">
        <v>193</v>
      </c>
      <c r="D333" s="62">
        <f>'№8 '!E21</f>
        <v>1208.6</v>
      </c>
      <c r="E333" s="62">
        <f>'№8 '!F21</f>
        <v>1208.6</v>
      </c>
      <c r="F333" s="62">
        <f>'№8 '!G21</f>
        <v>1208.6</v>
      </c>
    </row>
    <row r="334" spans="1:6" ht="31.5">
      <c r="A334" s="39">
        <v>9990123000</v>
      </c>
      <c r="B334" s="39"/>
      <c r="C334" s="46" t="s">
        <v>296</v>
      </c>
      <c r="D334" s="62">
        <f>D335+D337+D339</f>
        <v>2447.1</v>
      </c>
      <c r="E334" s="62">
        <f aca="true" t="shared" si="142" ref="E334:F334">E335+E337+E339</f>
        <v>2447.1</v>
      </c>
      <c r="F334" s="62">
        <f t="shared" si="142"/>
        <v>2447.1</v>
      </c>
    </row>
    <row r="335" spans="1:6" ht="63">
      <c r="A335" s="39">
        <v>9990123000</v>
      </c>
      <c r="B335" s="39" t="s">
        <v>90</v>
      </c>
      <c r="C335" s="46" t="s">
        <v>2</v>
      </c>
      <c r="D335" s="62">
        <f>D336</f>
        <v>2069.9</v>
      </c>
      <c r="E335" s="62">
        <f aca="true" t="shared" si="143" ref="E335:F335">E336</f>
        <v>2069.9</v>
      </c>
      <c r="F335" s="62">
        <f t="shared" si="143"/>
        <v>2069.9</v>
      </c>
    </row>
    <row r="336" spans="1:6" ht="33" customHeight="1">
      <c r="A336" s="39">
        <v>9990123000</v>
      </c>
      <c r="B336" s="39">
        <v>120</v>
      </c>
      <c r="C336" s="46" t="s">
        <v>193</v>
      </c>
      <c r="D336" s="62">
        <f>'№8 '!E24</f>
        <v>2069.9</v>
      </c>
      <c r="E336" s="62">
        <f>'№8 '!F24</f>
        <v>2069.9</v>
      </c>
      <c r="F336" s="62">
        <f>'№8 '!G24</f>
        <v>2069.9</v>
      </c>
    </row>
    <row r="337" spans="1:6" ht="32.45" customHeight="1">
      <c r="A337" s="39">
        <v>9990123000</v>
      </c>
      <c r="B337" s="39">
        <v>240</v>
      </c>
      <c r="C337" s="46" t="s">
        <v>194</v>
      </c>
      <c r="D337" s="62">
        <f>D338</f>
        <v>375</v>
      </c>
      <c r="E337" s="62">
        <f aca="true" t="shared" si="144" ref="E337:F337">E338</f>
        <v>375</v>
      </c>
      <c r="F337" s="62">
        <f t="shared" si="144"/>
        <v>375</v>
      </c>
    </row>
    <row r="338" spans="1:6" ht="32.45" customHeight="1">
      <c r="A338" s="39">
        <v>9990123000</v>
      </c>
      <c r="B338" s="39">
        <v>240</v>
      </c>
      <c r="C338" s="46" t="s">
        <v>194</v>
      </c>
      <c r="D338" s="62">
        <f>'№8 '!E26</f>
        <v>375</v>
      </c>
      <c r="E338" s="62">
        <f>'№8 '!F26</f>
        <v>375</v>
      </c>
      <c r="F338" s="62">
        <f>'№8 '!G26</f>
        <v>375</v>
      </c>
    </row>
    <row r="339" spans="1:6" ht="12.75">
      <c r="A339" s="39">
        <v>9990123000</v>
      </c>
      <c r="B339" s="39" t="s">
        <v>92</v>
      </c>
      <c r="C339" s="46" t="s">
        <v>93</v>
      </c>
      <c r="D339" s="62">
        <f>D340</f>
        <v>2.2</v>
      </c>
      <c r="E339" s="62">
        <f aca="true" t="shared" si="145" ref="E339:F339">E340</f>
        <v>2.2</v>
      </c>
      <c r="F339" s="62">
        <f t="shared" si="145"/>
        <v>2.2</v>
      </c>
    </row>
    <row r="340" spans="1:6" ht="12.75">
      <c r="A340" s="39">
        <v>9990123000</v>
      </c>
      <c r="B340" s="39">
        <v>850</v>
      </c>
      <c r="C340" s="46" t="s">
        <v>195</v>
      </c>
      <c r="D340" s="62">
        <f>'№8 '!E28</f>
        <v>2.2</v>
      </c>
      <c r="E340" s="62">
        <f>'№8 '!F28</f>
        <v>2.2</v>
      </c>
      <c r="F340" s="62">
        <f>'№8 '!G28</f>
        <v>2.2</v>
      </c>
    </row>
    <row r="341" spans="1:6" ht="12.75">
      <c r="A341" s="39">
        <v>9990124000</v>
      </c>
      <c r="B341" s="39"/>
      <c r="C341" s="46" t="s">
        <v>297</v>
      </c>
      <c r="D341" s="62">
        <f>D342</f>
        <v>458.6</v>
      </c>
      <c r="E341" s="62">
        <f aca="true" t="shared" si="146" ref="E341:F342">E342</f>
        <v>458.6</v>
      </c>
      <c r="F341" s="62">
        <f t="shared" si="146"/>
        <v>458.6</v>
      </c>
    </row>
    <row r="342" spans="1:6" ht="63">
      <c r="A342" s="39">
        <v>9990124000</v>
      </c>
      <c r="B342" s="39" t="s">
        <v>90</v>
      </c>
      <c r="C342" s="46" t="s">
        <v>2</v>
      </c>
      <c r="D342" s="62">
        <f>D343</f>
        <v>458.6</v>
      </c>
      <c r="E342" s="62">
        <f t="shared" si="146"/>
        <v>458.6</v>
      </c>
      <c r="F342" s="62">
        <f t="shared" si="146"/>
        <v>458.6</v>
      </c>
    </row>
    <row r="343" spans="1:6" ht="31.9" customHeight="1">
      <c r="A343" s="39">
        <v>9990124000</v>
      </c>
      <c r="B343" s="39">
        <v>120</v>
      </c>
      <c r="C343" s="46" t="s">
        <v>193</v>
      </c>
      <c r="D343" s="62">
        <f>'№8 '!E31</f>
        <v>458.6</v>
      </c>
      <c r="E343" s="62">
        <f>'№8 '!F31</f>
        <v>458.6</v>
      </c>
      <c r="F343" s="62">
        <f>'№8 '!G31</f>
        <v>458.6</v>
      </c>
    </row>
    <row r="344" spans="1:6" ht="31.5">
      <c r="A344" s="39">
        <v>9990200000</v>
      </c>
      <c r="B344" s="35"/>
      <c r="C344" s="46" t="s">
        <v>215</v>
      </c>
      <c r="D344" s="62">
        <f>D345+D352+D355+D360+D365</f>
        <v>40686.4</v>
      </c>
      <c r="E344" s="62">
        <f aca="true" t="shared" si="147" ref="E344:F344">E345+E352+E355+E360+E365</f>
        <v>36228.399999999994</v>
      </c>
      <c r="F344" s="62">
        <f t="shared" si="147"/>
        <v>36282.2</v>
      </c>
    </row>
    <row r="345" spans="1:6" ht="47.25">
      <c r="A345" s="39">
        <v>9990225000</v>
      </c>
      <c r="B345" s="39"/>
      <c r="C345" s="46" t="s">
        <v>216</v>
      </c>
      <c r="D345" s="62">
        <f>D346+D348+D350</f>
        <v>37912.4</v>
      </c>
      <c r="E345" s="62">
        <f aca="true" t="shared" si="148" ref="E345:F345">E346+E348+E350</f>
        <v>33292.399999999994</v>
      </c>
      <c r="F345" s="62">
        <f t="shared" si="148"/>
        <v>33292.399999999994</v>
      </c>
    </row>
    <row r="346" spans="1:6" ht="63">
      <c r="A346" s="39">
        <v>9990225000</v>
      </c>
      <c r="B346" s="39" t="s">
        <v>90</v>
      </c>
      <c r="C346" s="46" t="s">
        <v>2</v>
      </c>
      <c r="D346" s="62">
        <f>D347</f>
        <v>35858.8</v>
      </c>
      <c r="E346" s="62">
        <f aca="true" t="shared" si="149" ref="E346:F346">E347</f>
        <v>33292.399999999994</v>
      </c>
      <c r="F346" s="62">
        <f t="shared" si="149"/>
        <v>33292.399999999994</v>
      </c>
    </row>
    <row r="347" spans="1:6" ht="31.9" customHeight="1">
      <c r="A347" s="39">
        <v>9990225000</v>
      </c>
      <c r="B347" s="39">
        <v>120</v>
      </c>
      <c r="C347" s="46" t="s">
        <v>193</v>
      </c>
      <c r="D347" s="62">
        <f>'№8 '!E513+'№8 '!E399+'№8 '!E134+'№8 '!E63+'№8 '!E38</f>
        <v>35858.8</v>
      </c>
      <c r="E347" s="62">
        <f>'№8 '!F513+'№8 '!F399+'№8 '!F134+'№8 '!F63+'№8 '!F38</f>
        <v>33292.399999999994</v>
      </c>
      <c r="F347" s="62">
        <f>'№8 '!G513+'№8 '!G399+'№8 '!G134+'№8 '!G63+'№8 '!G38</f>
        <v>33292.399999999994</v>
      </c>
    </row>
    <row r="348" spans="1:6" ht="31.5">
      <c r="A348" s="39">
        <v>9990225000</v>
      </c>
      <c r="B348" s="39" t="s">
        <v>91</v>
      </c>
      <c r="C348" s="46" t="s">
        <v>148</v>
      </c>
      <c r="D348" s="62">
        <f>D349</f>
        <v>1977.6000000000001</v>
      </c>
      <c r="E348" s="62">
        <f aca="true" t="shared" si="150" ref="E348:F348">E349</f>
        <v>0</v>
      </c>
      <c r="F348" s="62">
        <f t="shared" si="150"/>
        <v>0</v>
      </c>
    </row>
    <row r="349" spans="1:6" ht="30.6" customHeight="1">
      <c r="A349" s="39">
        <v>9990225000</v>
      </c>
      <c r="B349" s="39">
        <v>240</v>
      </c>
      <c r="C349" s="46" t="s">
        <v>194</v>
      </c>
      <c r="D349" s="62">
        <f>'№8 '!E40+'№8 '!E65+'№8 '!E136+'№8 '!E515</f>
        <v>1977.6000000000001</v>
      </c>
      <c r="E349" s="62">
        <f>'№8 '!F40+'№8 '!F65+'№8 '!F136+'№8 '!F515</f>
        <v>0</v>
      </c>
      <c r="F349" s="62">
        <f>'№8 '!G40+'№8 '!G65+'№8 '!G136+'№8 '!G515</f>
        <v>0</v>
      </c>
    </row>
    <row r="350" spans="1:6" ht="12.75">
      <c r="A350" s="39">
        <v>9990225000</v>
      </c>
      <c r="B350" s="39" t="s">
        <v>92</v>
      </c>
      <c r="C350" s="46" t="s">
        <v>93</v>
      </c>
      <c r="D350" s="62">
        <f>D351</f>
        <v>76</v>
      </c>
      <c r="E350" s="62">
        <f aca="true" t="shared" si="151" ref="E350:F350">E351</f>
        <v>0</v>
      </c>
      <c r="F350" s="62">
        <f t="shared" si="151"/>
        <v>0</v>
      </c>
    </row>
    <row r="351" spans="1:6" ht="12.75">
      <c r="A351" s="39">
        <v>9990225000</v>
      </c>
      <c r="B351" s="39">
        <v>850</v>
      </c>
      <c r="C351" s="46" t="s">
        <v>195</v>
      </c>
      <c r="D351" s="62">
        <f>'№8 '!E42+'№8 '!E67</f>
        <v>76</v>
      </c>
      <c r="E351" s="62">
        <f>'№8 '!F42+'№8 '!F67</f>
        <v>0</v>
      </c>
      <c r="F351" s="62">
        <f>'№8 '!G42+'№8 '!G67</f>
        <v>0</v>
      </c>
    </row>
    <row r="352" spans="1:6" ht="47.25">
      <c r="A352" s="39">
        <v>9990226000</v>
      </c>
      <c r="B352" s="39"/>
      <c r="C352" s="46" t="s">
        <v>274</v>
      </c>
      <c r="D352" s="62">
        <f>D353</f>
        <v>540.5999999999999</v>
      </c>
      <c r="E352" s="62">
        <f aca="true" t="shared" si="152" ref="E352:F352">E353</f>
        <v>656.8</v>
      </c>
      <c r="F352" s="62">
        <f t="shared" si="152"/>
        <v>656.8</v>
      </c>
    </row>
    <row r="353" spans="1:6" ht="63">
      <c r="A353" s="39">
        <v>9990226000</v>
      </c>
      <c r="B353" s="39" t="s">
        <v>90</v>
      </c>
      <c r="C353" s="46" t="s">
        <v>2</v>
      </c>
      <c r="D353" s="62">
        <f>D354</f>
        <v>540.5999999999999</v>
      </c>
      <c r="E353" s="62">
        <f aca="true" t="shared" si="153" ref="E353:F353">E354</f>
        <v>656.8</v>
      </c>
      <c r="F353" s="62">
        <f t="shared" si="153"/>
        <v>656.8</v>
      </c>
    </row>
    <row r="354" spans="1:6" ht="33" customHeight="1">
      <c r="A354" s="39">
        <v>9990226000</v>
      </c>
      <c r="B354" s="39">
        <v>120</v>
      </c>
      <c r="C354" s="46" t="s">
        <v>193</v>
      </c>
      <c r="D354" s="62">
        <f>'№8 '!E159+'№8 '!E139+'№8 '!E45</f>
        <v>540.5999999999999</v>
      </c>
      <c r="E354" s="62">
        <f>'№8 '!F159+'№8 '!F139+'№8 '!F45</f>
        <v>656.8</v>
      </c>
      <c r="F354" s="62">
        <f>'№8 '!G159+'№8 '!G139+'№8 '!G45</f>
        <v>656.8</v>
      </c>
    </row>
    <row r="355" spans="1:6" ht="63">
      <c r="A355" s="39">
        <v>9990210510</v>
      </c>
      <c r="B355" s="39"/>
      <c r="C355" s="46" t="s">
        <v>275</v>
      </c>
      <c r="D355" s="62">
        <f>D356+D358</f>
        <v>650</v>
      </c>
      <c r="E355" s="62">
        <f aca="true" t="shared" si="154" ref="E355:F355">E356+E358</f>
        <v>650</v>
      </c>
      <c r="F355" s="62">
        <f t="shared" si="154"/>
        <v>650</v>
      </c>
    </row>
    <row r="356" spans="1:6" ht="63">
      <c r="A356" s="39">
        <v>9990210510</v>
      </c>
      <c r="B356" s="39" t="s">
        <v>90</v>
      </c>
      <c r="C356" s="46" t="s">
        <v>2</v>
      </c>
      <c r="D356" s="62">
        <f>D357</f>
        <v>575</v>
      </c>
      <c r="E356" s="62">
        <f aca="true" t="shared" si="155" ref="E356:F356">E357</f>
        <v>575</v>
      </c>
      <c r="F356" s="62">
        <f t="shared" si="155"/>
        <v>575</v>
      </c>
    </row>
    <row r="357" spans="1:6" ht="32.45" customHeight="1">
      <c r="A357" s="39">
        <v>9990210510</v>
      </c>
      <c r="B357" s="39">
        <v>120</v>
      </c>
      <c r="C357" s="46" t="s">
        <v>193</v>
      </c>
      <c r="D357" s="62">
        <f>'№8 '!E48</f>
        <v>575</v>
      </c>
      <c r="E357" s="62">
        <f>'№8 '!F48</f>
        <v>575</v>
      </c>
      <c r="F357" s="62">
        <f>'№8 '!G48</f>
        <v>575</v>
      </c>
    </row>
    <row r="358" spans="1:6" ht="31.5">
      <c r="A358" s="39">
        <v>9990210510</v>
      </c>
      <c r="B358" s="39" t="s">
        <v>91</v>
      </c>
      <c r="C358" s="46" t="s">
        <v>148</v>
      </c>
      <c r="D358" s="62">
        <f>D359</f>
        <v>75</v>
      </c>
      <c r="E358" s="62">
        <f aca="true" t="shared" si="156" ref="E358:F358">E359</f>
        <v>75</v>
      </c>
      <c r="F358" s="62">
        <f t="shared" si="156"/>
        <v>75</v>
      </c>
    </row>
    <row r="359" spans="1:6" ht="33.6" customHeight="1">
      <c r="A359" s="39">
        <v>9990210510</v>
      </c>
      <c r="B359" s="39">
        <v>240</v>
      </c>
      <c r="C359" s="46" t="s">
        <v>194</v>
      </c>
      <c r="D359" s="62">
        <f>'№8 '!E50</f>
        <v>75</v>
      </c>
      <c r="E359" s="62">
        <f>'№8 '!F50</f>
        <v>75</v>
      </c>
      <c r="F359" s="62">
        <f>'№8 '!G50</f>
        <v>75</v>
      </c>
    </row>
    <row r="360" spans="1:6" ht="78.75">
      <c r="A360" s="39">
        <v>9990210540</v>
      </c>
      <c r="B360" s="39"/>
      <c r="C360" s="46" t="s">
        <v>282</v>
      </c>
      <c r="D360" s="62">
        <f>D361+D363</f>
        <v>264</v>
      </c>
      <c r="E360" s="62">
        <f aca="true" t="shared" si="157" ref="E360:F360">E361+E363</f>
        <v>264</v>
      </c>
      <c r="F360" s="62">
        <f t="shared" si="157"/>
        <v>264</v>
      </c>
    </row>
    <row r="361" spans="1:6" ht="63">
      <c r="A361" s="39">
        <v>9990210540</v>
      </c>
      <c r="B361" s="39" t="s">
        <v>90</v>
      </c>
      <c r="C361" s="46" t="s">
        <v>2</v>
      </c>
      <c r="D361" s="62">
        <f>D362</f>
        <v>256.3</v>
      </c>
      <c r="E361" s="62">
        <f aca="true" t="shared" si="158" ref="E361:F361">E362</f>
        <v>256.3</v>
      </c>
      <c r="F361" s="62">
        <f t="shared" si="158"/>
        <v>256.3</v>
      </c>
    </row>
    <row r="362" spans="1:6" ht="33" customHeight="1">
      <c r="A362" s="39">
        <v>9990210540</v>
      </c>
      <c r="B362" s="39">
        <v>120</v>
      </c>
      <c r="C362" s="46" t="s">
        <v>193</v>
      </c>
      <c r="D362" s="62">
        <f>'№8 '!E142</f>
        <v>256.3</v>
      </c>
      <c r="E362" s="62">
        <f>'№8 '!F142</f>
        <v>256.3</v>
      </c>
      <c r="F362" s="62">
        <f>'№8 '!G142</f>
        <v>256.3</v>
      </c>
    </row>
    <row r="363" spans="1:6" ht="31.5">
      <c r="A363" s="39">
        <v>9990210540</v>
      </c>
      <c r="B363" s="39" t="s">
        <v>91</v>
      </c>
      <c r="C363" s="46" t="s">
        <v>148</v>
      </c>
      <c r="D363" s="62">
        <f>D364</f>
        <v>7.7</v>
      </c>
      <c r="E363" s="62">
        <f aca="true" t="shared" si="159" ref="E363:F363">E364</f>
        <v>7.7</v>
      </c>
      <c r="F363" s="62">
        <f t="shared" si="159"/>
        <v>7.7</v>
      </c>
    </row>
    <row r="364" spans="1:6" ht="31.9" customHeight="1">
      <c r="A364" s="39">
        <v>9990210540</v>
      </c>
      <c r="B364" s="39">
        <v>240</v>
      </c>
      <c r="C364" s="46" t="s">
        <v>194</v>
      </c>
      <c r="D364" s="62">
        <f>'№8 '!E144</f>
        <v>7.7</v>
      </c>
      <c r="E364" s="62">
        <f>'№8 '!F144</f>
        <v>7.7</v>
      </c>
      <c r="F364" s="62">
        <f>'№8 '!G144</f>
        <v>7.7</v>
      </c>
    </row>
    <row r="365" spans="1:6" ht="31.5">
      <c r="A365" s="39">
        <v>9990259300</v>
      </c>
      <c r="B365" s="39"/>
      <c r="C365" s="46" t="s">
        <v>289</v>
      </c>
      <c r="D365" s="62">
        <f>D366+D368</f>
        <v>1319.4</v>
      </c>
      <c r="E365" s="62">
        <f>E366+E368</f>
        <v>1365.2</v>
      </c>
      <c r="F365" s="62">
        <f>F366+F368</f>
        <v>1419</v>
      </c>
    </row>
    <row r="366" spans="1:6" ht="63">
      <c r="A366" s="39">
        <v>9990259300</v>
      </c>
      <c r="B366" s="39" t="s">
        <v>90</v>
      </c>
      <c r="C366" s="46" t="s">
        <v>2</v>
      </c>
      <c r="D366" s="62">
        <f>D367</f>
        <v>1227.9</v>
      </c>
      <c r="E366" s="62">
        <f>E367</f>
        <v>1227.9</v>
      </c>
      <c r="F366" s="62">
        <f>F367</f>
        <v>1227.9</v>
      </c>
    </row>
    <row r="367" spans="1:6" ht="33.6" customHeight="1">
      <c r="A367" s="39">
        <v>9990259300</v>
      </c>
      <c r="B367" s="39">
        <v>120</v>
      </c>
      <c r="C367" s="46" t="s">
        <v>193</v>
      </c>
      <c r="D367" s="62">
        <f>'№8 '!E162</f>
        <v>1227.9</v>
      </c>
      <c r="E367" s="62">
        <f>'№8 '!F162</f>
        <v>1227.9</v>
      </c>
      <c r="F367" s="62">
        <f>'№8 '!G162</f>
        <v>1227.9</v>
      </c>
    </row>
    <row r="368" spans="1:6" ht="31.5">
      <c r="A368" s="39">
        <v>9990259300</v>
      </c>
      <c r="B368" s="39" t="s">
        <v>91</v>
      </c>
      <c r="C368" s="46" t="s">
        <v>148</v>
      </c>
      <c r="D368" s="62">
        <f>D369</f>
        <v>91.5</v>
      </c>
      <c r="E368" s="62">
        <f aca="true" t="shared" si="160" ref="E368:F368">E369</f>
        <v>137.3</v>
      </c>
      <c r="F368" s="62">
        <f t="shared" si="160"/>
        <v>191.1</v>
      </c>
    </row>
    <row r="369" spans="1:6" ht="33" customHeight="1">
      <c r="A369" s="39">
        <v>9990259300</v>
      </c>
      <c r="B369" s="39">
        <v>240</v>
      </c>
      <c r="C369" s="46" t="s">
        <v>194</v>
      </c>
      <c r="D369" s="62">
        <f>'№8 '!E164</f>
        <v>91.5</v>
      </c>
      <c r="E369" s="62">
        <f>'№8 '!F164</f>
        <v>137.3</v>
      </c>
      <c r="F369" s="62">
        <f>'№8 '!G164</f>
        <v>191.1</v>
      </c>
    </row>
    <row r="370" spans="1:6" ht="31.5">
      <c r="A370" s="39">
        <v>9990300000</v>
      </c>
      <c r="B370" s="39"/>
      <c r="C370" s="46" t="s">
        <v>287</v>
      </c>
      <c r="D370" s="62">
        <f>D371+D373+D375</f>
        <v>25662.999999999996</v>
      </c>
      <c r="E370" s="62">
        <f aca="true" t="shared" si="161" ref="E370:F370">E371+E373+E375</f>
        <v>30166.8</v>
      </c>
      <c r="F370" s="62">
        <f t="shared" si="161"/>
        <v>30166.8</v>
      </c>
    </row>
    <row r="371" spans="1:6" ht="63">
      <c r="A371" s="39">
        <v>9990300000</v>
      </c>
      <c r="B371" s="39" t="s">
        <v>90</v>
      </c>
      <c r="C371" s="46" t="s">
        <v>2</v>
      </c>
      <c r="D371" s="62">
        <f>D372</f>
        <v>18697.399999999998</v>
      </c>
      <c r="E371" s="62">
        <f aca="true" t="shared" si="162" ref="E371:F371">E372</f>
        <v>19013.4</v>
      </c>
      <c r="F371" s="62">
        <f t="shared" si="162"/>
        <v>19013.4</v>
      </c>
    </row>
    <row r="372" spans="1:6" ht="12.75">
      <c r="A372" s="39">
        <v>9990300000</v>
      </c>
      <c r="B372" s="39">
        <v>110</v>
      </c>
      <c r="C372" s="25" t="s">
        <v>288</v>
      </c>
      <c r="D372" s="62">
        <f>'№8 '!E147+'№8 '!E402</f>
        <v>18697.399999999998</v>
      </c>
      <c r="E372" s="62">
        <f>'№8 '!F147+'№8 '!F402</f>
        <v>19013.4</v>
      </c>
      <c r="F372" s="62">
        <f>'№8 '!G147+'№8 '!G402</f>
        <v>19013.4</v>
      </c>
    </row>
    <row r="373" spans="1:6" ht="31.5">
      <c r="A373" s="39">
        <v>9990300000</v>
      </c>
      <c r="B373" s="39" t="s">
        <v>91</v>
      </c>
      <c r="C373" s="46" t="s">
        <v>148</v>
      </c>
      <c r="D373" s="62">
        <f>D374</f>
        <v>6466.5</v>
      </c>
      <c r="E373" s="62">
        <f aca="true" t="shared" si="163" ref="E373:F373">E374</f>
        <v>10578.3</v>
      </c>
      <c r="F373" s="62">
        <f t="shared" si="163"/>
        <v>10578.3</v>
      </c>
    </row>
    <row r="374" spans="1:6" ht="31.15" customHeight="1">
      <c r="A374" s="39">
        <v>9990300000</v>
      </c>
      <c r="B374" s="39">
        <v>240</v>
      </c>
      <c r="C374" s="46" t="s">
        <v>194</v>
      </c>
      <c r="D374" s="62">
        <f>'№8 '!E404+'№8 '!E149</f>
        <v>6466.5</v>
      </c>
      <c r="E374" s="62">
        <f>'№8 '!F404+'№8 '!F149</f>
        <v>10578.3</v>
      </c>
      <c r="F374" s="62">
        <f>'№8 '!G404+'№8 '!G149</f>
        <v>10578.3</v>
      </c>
    </row>
    <row r="375" spans="1:6" ht="12.75">
      <c r="A375" s="39">
        <v>9990300000</v>
      </c>
      <c r="B375" s="39" t="s">
        <v>92</v>
      </c>
      <c r="C375" s="46" t="s">
        <v>93</v>
      </c>
      <c r="D375" s="62">
        <f>D376</f>
        <v>499.1</v>
      </c>
      <c r="E375" s="62">
        <f aca="true" t="shared" si="164" ref="E375:F375">E376</f>
        <v>575.1</v>
      </c>
      <c r="F375" s="62">
        <f t="shared" si="164"/>
        <v>575.1</v>
      </c>
    </row>
    <row r="376" spans="1:6" ht="12.75">
      <c r="A376" s="39">
        <v>9990300000</v>
      </c>
      <c r="B376" s="39">
        <v>850</v>
      </c>
      <c r="C376" s="46" t="s">
        <v>195</v>
      </c>
      <c r="D376" s="62">
        <f>'№8 '!E151+'№8 '!E406</f>
        <v>499.1</v>
      </c>
      <c r="E376" s="62">
        <f>'№8 '!F151+'№8 '!F406</f>
        <v>575.1</v>
      </c>
      <c r="F376" s="62">
        <f>'№8 '!G151+'№8 '!G406</f>
        <v>575.1</v>
      </c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98425196850393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2" sqref="A2:J2"/>
    </sheetView>
  </sheetViews>
  <sheetFormatPr defaultColWidth="8.875" defaultRowHeight="12.75"/>
  <cols>
    <col min="1" max="1" width="55.25390625" style="5" customWidth="1"/>
    <col min="2" max="2" width="15.00390625" style="5" customWidth="1"/>
    <col min="3" max="3" width="12.00390625" style="5" customWidth="1"/>
    <col min="4" max="4" width="11.875" style="5" customWidth="1"/>
    <col min="5" max="5" width="51.25390625" style="5" customWidth="1"/>
    <col min="6" max="6" width="6.25390625" style="5" customWidth="1"/>
    <col min="7" max="7" width="15.00390625" style="5" customWidth="1"/>
    <col min="8" max="8" width="10.875" style="5" customWidth="1"/>
    <col min="9" max="9" width="11.125" style="5" customWidth="1"/>
    <col min="10" max="10" width="10.75390625" style="5" customWidth="1"/>
    <col min="11" max="16384" width="8.875" style="5" customWidth="1"/>
  </cols>
  <sheetData>
    <row r="1" spans="1:10" ht="46.9" customHeight="1">
      <c r="A1" s="38" t="s">
        <v>88</v>
      </c>
      <c r="B1" s="38" t="s">
        <v>88</v>
      </c>
      <c r="C1" s="38" t="s">
        <v>88</v>
      </c>
      <c r="D1" s="38" t="s">
        <v>88</v>
      </c>
      <c r="E1" s="38" t="s">
        <v>88</v>
      </c>
      <c r="F1" s="186" t="s">
        <v>610</v>
      </c>
      <c r="G1" s="186"/>
      <c r="H1" s="186"/>
      <c r="I1" s="186"/>
      <c r="J1" s="186"/>
    </row>
    <row r="2" spans="1:10" ht="49.9" customHeight="1">
      <c r="A2" s="187" t="s">
        <v>189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47.25" customHeight="1">
      <c r="A3" s="188" t="s">
        <v>158</v>
      </c>
      <c r="B3" s="188" t="s">
        <v>115</v>
      </c>
      <c r="C3" s="188"/>
      <c r="D3" s="188"/>
      <c r="E3" s="188"/>
      <c r="F3" s="188" t="s">
        <v>116</v>
      </c>
      <c r="G3" s="188"/>
      <c r="H3" s="188" t="s">
        <v>159</v>
      </c>
      <c r="I3" s="188"/>
      <c r="J3" s="188"/>
    </row>
    <row r="4" spans="1:10" ht="41.65" customHeight="1">
      <c r="A4" s="188" t="s">
        <v>158</v>
      </c>
      <c r="B4" s="154" t="s">
        <v>117</v>
      </c>
      <c r="C4" s="154" t="s">
        <v>118</v>
      </c>
      <c r="D4" s="154" t="s">
        <v>119</v>
      </c>
      <c r="E4" s="154" t="s">
        <v>120</v>
      </c>
      <c r="F4" s="154" t="s">
        <v>57</v>
      </c>
      <c r="G4" s="154" t="s">
        <v>121</v>
      </c>
      <c r="H4" s="154" t="s">
        <v>160</v>
      </c>
      <c r="I4" s="154" t="s">
        <v>161</v>
      </c>
      <c r="J4" s="154" t="s">
        <v>190</v>
      </c>
    </row>
    <row r="5" spans="1:10" ht="15.75" customHeight="1">
      <c r="A5" s="154" t="s">
        <v>5</v>
      </c>
      <c r="B5" s="154" t="s">
        <v>99</v>
      </c>
      <c r="C5" s="154" t="s">
        <v>100</v>
      </c>
      <c r="D5" s="154" t="s">
        <v>101</v>
      </c>
      <c r="E5" s="154" t="s">
        <v>102</v>
      </c>
      <c r="F5" s="154" t="s">
        <v>103</v>
      </c>
      <c r="G5" s="154" t="s">
        <v>146</v>
      </c>
      <c r="H5" s="154">
        <v>8</v>
      </c>
      <c r="I5" s="154">
        <v>9</v>
      </c>
      <c r="J5" s="154">
        <v>10</v>
      </c>
    </row>
    <row r="6" spans="1:10" ht="87.2" customHeight="1">
      <c r="A6" s="35" t="s">
        <v>250</v>
      </c>
      <c r="B6" s="156" t="s">
        <v>162</v>
      </c>
      <c r="C6" s="154" t="s">
        <v>163</v>
      </c>
      <c r="D6" s="154" t="s">
        <v>164</v>
      </c>
      <c r="E6" s="156" t="s">
        <v>165</v>
      </c>
      <c r="F6" s="154" t="s">
        <v>59</v>
      </c>
      <c r="G6" s="12" t="s">
        <v>361</v>
      </c>
      <c r="H6" s="22">
        <f>'№8 '!E378</f>
        <v>36</v>
      </c>
      <c r="I6" s="22">
        <f>'№8 '!F378</f>
        <v>36</v>
      </c>
      <c r="J6" s="22">
        <f>'№8 '!G378</f>
        <v>36</v>
      </c>
    </row>
    <row r="7" spans="1:10" ht="154.9" customHeight="1">
      <c r="A7" s="156" t="s">
        <v>89</v>
      </c>
      <c r="B7" s="156" t="s">
        <v>162</v>
      </c>
      <c r="C7" s="154" t="s">
        <v>166</v>
      </c>
      <c r="D7" s="154" t="s">
        <v>167</v>
      </c>
      <c r="E7" s="156" t="s">
        <v>168</v>
      </c>
      <c r="F7" s="154" t="s">
        <v>75</v>
      </c>
      <c r="G7" s="154">
        <v>1240420390</v>
      </c>
      <c r="H7" s="22">
        <f>'№8 '!E437</f>
        <v>1650</v>
      </c>
      <c r="I7" s="22">
        <f>'№8 '!F437</f>
        <v>1650</v>
      </c>
      <c r="J7" s="22">
        <f>'№8 '!G437</f>
        <v>1650</v>
      </c>
    </row>
    <row r="8" spans="1:10" ht="72.2" customHeight="1">
      <c r="A8" s="156" t="s">
        <v>343</v>
      </c>
      <c r="B8" s="156" t="s">
        <v>162</v>
      </c>
      <c r="C8" s="154" t="s">
        <v>169</v>
      </c>
      <c r="D8" s="154" t="s">
        <v>170</v>
      </c>
      <c r="E8" s="156" t="s">
        <v>122</v>
      </c>
      <c r="F8" s="154" t="s">
        <v>61</v>
      </c>
      <c r="G8" s="155">
        <v>1240220350</v>
      </c>
      <c r="H8" s="22">
        <f>'№8 '!E450</f>
        <v>131.9</v>
      </c>
      <c r="I8" s="22">
        <f>'№8 '!F450</f>
        <v>131.9</v>
      </c>
      <c r="J8" s="22">
        <f>'№8 '!G450</f>
        <v>131.9</v>
      </c>
    </row>
    <row r="9" spans="1:10" ht="25.15" customHeight="1">
      <c r="A9" s="157" t="s">
        <v>123</v>
      </c>
      <c r="B9" s="35" t="s">
        <v>88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158">
        <f>H6+H7+H8</f>
        <v>1817.9</v>
      </c>
      <c r="I9" s="158">
        <f aca="true" t="shared" si="0" ref="I9:J9">I6+I7+I8</f>
        <v>1817.9</v>
      </c>
      <c r="J9" s="158">
        <f t="shared" si="0"/>
        <v>1817.9</v>
      </c>
    </row>
  </sheetData>
  <mergeCells count="6">
    <mergeCell ref="F1:J1"/>
    <mergeCell ref="A2:J2"/>
    <mergeCell ref="A3:A4"/>
    <mergeCell ref="B3:E3"/>
    <mergeCell ref="F3:G3"/>
    <mergeCell ref="H3:J3"/>
  </mergeCells>
  <printOptions/>
  <pageMargins left="0.3937007874015748" right="0.1968503937007874" top="1.1811023622047245" bottom="0.1968503937007874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C1">
      <selection activeCell="F21" sqref="F21"/>
    </sheetView>
  </sheetViews>
  <sheetFormatPr defaultColWidth="9.125" defaultRowHeight="12.75"/>
  <cols>
    <col min="1" max="1" width="5.625" style="65" customWidth="1"/>
    <col min="2" max="2" width="33.625" style="66" customWidth="1"/>
    <col min="3" max="3" width="15.625" style="66" customWidth="1"/>
    <col min="4" max="4" width="9.625" style="67" customWidth="1"/>
    <col min="5" max="5" width="11.75390625" style="67" customWidth="1"/>
    <col min="6" max="6" width="13.125" style="67" customWidth="1"/>
    <col min="7" max="7" width="9.125" style="68" customWidth="1"/>
    <col min="8" max="8" width="9.25390625" style="67" bestFit="1" customWidth="1"/>
    <col min="9" max="9" width="12.125" style="67" customWidth="1"/>
    <col min="10" max="10" width="13.00390625" style="67" customWidth="1"/>
    <col min="11" max="11" width="9.375" style="68" customWidth="1"/>
    <col min="12" max="12" width="9.25390625" style="67" bestFit="1" customWidth="1"/>
    <col min="13" max="13" width="13.125" style="67" customWidth="1"/>
    <col min="14" max="14" width="13.625" style="67" customWidth="1"/>
    <col min="15" max="15" width="9.625" style="68" customWidth="1"/>
    <col min="16" max="16" width="14.875" style="67" customWidth="1"/>
    <col min="17" max="256" width="9.125" style="66" customWidth="1"/>
    <col min="257" max="257" width="5.625" style="66" customWidth="1"/>
    <col min="258" max="258" width="33.625" style="66" customWidth="1"/>
    <col min="259" max="259" width="15.625" style="66" customWidth="1"/>
    <col min="260" max="260" width="9.625" style="66" customWidth="1"/>
    <col min="261" max="261" width="11.75390625" style="66" customWidth="1"/>
    <col min="262" max="262" width="13.125" style="66" customWidth="1"/>
    <col min="263" max="263" width="9.125" style="66" customWidth="1"/>
    <col min="264" max="264" width="9.25390625" style="66" bestFit="1" customWidth="1"/>
    <col min="265" max="265" width="12.125" style="66" customWidth="1"/>
    <col min="266" max="266" width="12.75390625" style="66" customWidth="1"/>
    <col min="267" max="267" width="9.375" style="66" customWidth="1"/>
    <col min="268" max="268" width="9.25390625" style="66" bestFit="1" customWidth="1"/>
    <col min="269" max="269" width="13.125" style="66" customWidth="1"/>
    <col min="270" max="270" width="13.625" style="66" customWidth="1"/>
    <col min="271" max="271" width="9.625" style="66" customWidth="1"/>
    <col min="272" max="272" width="14.875" style="66" customWidth="1"/>
    <col min="273" max="512" width="9.125" style="66" customWidth="1"/>
    <col min="513" max="513" width="5.625" style="66" customWidth="1"/>
    <col min="514" max="514" width="33.625" style="66" customWidth="1"/>
    <col min="515" max="515" width="15.625" style="66" customWidth="1"/>
    <col min="516" max="516" width="9.625" style="66" customWidth="1"/>
    <col min="517" max="517" width="11.75390625" style="66" customWidth="1"/>
    <col min="518" max="518" width="13.125" style="66" customWidth="1"/>
    <col min="519" max="519" width="9.125" style="66" customWidth="1"/>
    <col min="520" max="520" width="9.25390625" style="66" bestFit="1" customWidth="1"/>
    <col min="521" max="521" width="12.125" style="66" customWidth="1"/>
    <col min="522" max="522" width="12.75390625" style="66" customWidth="1"/>
    <col min="523" max="523" width="9.375" style="66" customWidth="1"/>
    <col min="524" max="524" width="9.25390625" style="66" bestFit="1" customWidth="1"/>
    <col min="525" max="525" width="13.125" style="66" customWidth="1"/>
    <col min="526" max="526" width="13.625" style="66" customWidth="1"/>
    <col min="527" max="527" width="9.625" style="66" customWidth="1"/>
    <col min="528" max="528" width="14.875" style="66" customWidth="1"/>
    <col min="529" max="768" width="9.125" style="66" customWidth="1"/>
    <col min="769" max="769" width="5.625" style="66" customWidth="1"/>
    <col min="770" max="770" width="33.625" style="66" customWidth="1"/>
    <col min="771" max="771" width="15.625" style="66" customWidth="1"/>
    <col min="772" max="772" width="9.625" style="66" customWidth="1"/>
    <col min="773" max="773" width="11.75390625" style="66" customWidth="1"/>
    <col min="774" max="774" width="13.125" style="66" customWidth="1"/>
    <col min="775" max="775" width="9.125" style="66" customWidth="1"/>
    <col min="776" max="776" width="9.25390625" style="66" bestFit="1" customWidth="1"/>
    <col min="777" max="777" width="12.125" style="66" customWidth="1"/>
    <col min="778" max="778" width="12.75390625" style="66" customWidth="1"/>
    <col min="779" max="779" width="9.375" style="66" customWidth="1"/>
    <col min="780" max="780" width="9.25390625" style="66" bestFit="1" customWidth="1"/>
    <col min="781" max="781" width="13.125" style="66" customWidth="1"/>
    <col min="782" max="782" width="13.625" style="66" customWidth="1"/>
    <col min="783" max="783" width="9.625" style="66" customWidth="1"/>
    <col min="784" max="784" width="14.875" style="66" customWidth="1"/>
    <col min="785" max="1024" width="9.125" style="66" customWidth="1"/>
    <col min="1025" max="1025" width="5.625" style="66" customWidth="1"/>
    <col min="1026" max="1026" width="33.625" style="66" customWidth="1"/>
    <col min="1027" max="1027" width="15.625" style="66" customWidth="1"/>
    <col min="1028" max="1028" width="9.625" style="66" customWidth="1"/>
    <col min="1029" max="1029" width="11.75390625" style="66" customWidth="1"/>
    <col min="1030" max="1030" width="13.125" style="66" customWidth="1"/>
    <col min="1031" max="1031" width="9.125" style="66" customWidth="1"/>
    <col min="1032" max="1032" width="9.25390625" style="66" bestFit="1" customWidth="1"/>
    <col min="1033" max="1033" width="12.125" style="66" customWidth="1"/>
    <col min="1034" max="1034" width="12.75390625" style="66" customWidth="1"/>
    <col min="1035" max="1035" width="9.375" style="66" customWidth="1"/>
    <col min="1036" max="1036" width="9.25390625" style="66" bestFit="1" customWidth="1"/>
    <col min="1037" max="1037" width="13.125" style="66" customWidth="1"/>
    <col min="1038" max="1038" width="13.625" style="66" customWidth="1"/>
    <col min="1039" max="1039" width="9.625" style="66" customWidth="1"/>
    <col min="1040" max="1040" width="14.875" style="66" customWidth="1"/>
    <col min="1041" max="1280" width="9.125" style="66" customWidth="1"/>
    <col min="1281" max="1281" width="5.625" style="66" customWidth="1"/>
    <col min="1282" max="1282" width="33.625" style="66" customWidth="1"/>
    <col min="1283" max="1283" width="15.625" style="66" customWidth="1"/>
    <col min="1284" max="1284" width="9.625" style="66" customWidth="1"/>
    <col min="1285" max="1285" width="11.75390625" style="66" customWidth="1"/>
    <col min="1286" max="1286" width="13.125" style="66" customWidth="1"/>
    <col min="1287" max="1287" width="9.125" style="66" customWidth="1"/>
    <col min="1288" max="1288" width="9.25390625" style="66" bestFit="1" customWidth="1"/>
    <col min="1289" max="1289" width="12.125" style="66" customWidth="1"/>
    <col min="1290" max="1290" width="12.75390625" style="66" customWidth="1"/>
    <col min="1291" max="1291" width="9.375" style="66" customWidth="1"/>
    <col min="1292" max="1292" width="9.25390625" style="66" bestFit="1" customWidth="1"/>
    <col min="1293" max="1293" width="13.125" style="66" customWidth="1"/>
    <col min="1294" max="1294" width="13.625" style="66" customWidth="1"/>
    <col min="1295" max="1295" width="9.625" style="66" customWidth="1"/>
    <col min="1296" max="1296" width="14.875" style="66" customWidth="1"/>
    <col min="1297" max="1536" width="9.125" style="66" customWidth="1"/>
    <col min="1537" max="1537" width="5.625" style="66" customWidth="1"/>
    <col min="1538" max="1538" width="33.625" style="66" customWidth="1"/>
    <col min="1539" max="1539" width="15.625" style="66" customWidth="1"/>
    <col min="1540" max="1540" width="9.625" style="66" customWidth="1"/>
    <col min="1541" max="1541" width="11.75390625" style="66" customWidth="1"/>
    <col min="1542" max="1542" width="13.125" style="66" customWidth="1"/>
    <col min="1543" max="1543" width="9.125" style="66" customWidth="1"/>
    <col min="1544" max="1544" width="9.25390625" style="66" bestFit="1" customWidth="1"/>
    <col min="1545" max="1545" width="12.125" style="66" customWidth="1"/>
    <col min="1546" max="1546" width="12.75390625" style="66" customWidth="1"/>
    <col min="1547" max="1547" width="9.375" style="66" customWidth="1"/>
    <col min="1548" max="1548" width="9.25390625" style="66" bestFit="1" customWidth="1"/>
    <col min="1549" max="1549" width="13.125" style="66" customWidth="1"/>
    <col min="1550" max="1550" width="13.625" style="66" customWidth="1"/>
    <col min="1551" max="1551" width="9.625" style="66" customWidth="1"/>
    <col min="1552" max="1552" width="14.875" style="66" customWidth="1"/>
    <col min="1553" max="1792" width="9.125" style="66" customWidth="1"/>
    <col min="1793" max="1793" width="5.625" style="66" customWidth="1"/>
    <col min="1794" max="1794" width="33.625" style="66" customWidth="1"/>
    <col min="1795" max="1795" width="15.625" style="66" customWidth="1"/>
    <col min="1796" max="1796" width="9.625" style="66" customWidth="1"/>
    <col min="1797" max="1797" width="11.75390625" style="66" customWidth="1"/>
    <col min="1798" max="1798" width="13.125" style="66" customWidth="1"/>
    <col min="1799" max="1799" width="9.125" style="66" customWidth="1"/>
    <col min="1800" max="1800" width="9.25390625" style="66" bestFit="1" customWidth="1"/>
    <col min="1801" max="1801" width="12.125" style="66" customWidth="1"/>
    <col min="1802" max="1802" width="12.75390625" style="66" customWidth="1"/>
    <col min="1803" max="1803" width="9.375" style="66" customWidth="1"/>
    <col min="1804" max="1804" width="9.25390625" style="66" bestFit="1" customWidth="1"/>
    <col min="1805" max="1805" width="13.125" style="66" customWidth="1"/>
    <col min="1806" max="1806" width="13.625" style="66" customWidth="1"/>
    <col min="1807" max="1807" width="9.625" style="66" customWidth="1"/>
    <col min="1808" max="1808" width="14.875" style="66" customWidth="1"/>
    <col min="1809" max="2048" width="9.125" style="66" customWidth="1"/>
    <col min="2049" max="2049" width="5.625" style="66" customWidth="1"/>
    <col min="2050" max="2050" width="33.625" style="66" customWidth="1"/>
    <col min="2051" max="2051" width="15.625" style="66" customWidth="1"/>
    <col min="2052" max="2052" width="9.625" style="66" customWidth="1"/>
    <col min="2053" max="2053" width="11.75390625" style="66" customWidth="1"/>
    <col min="2054" max="2054" width="13.125" style="66" customWidth="1"/>
    <col min="2055" max="2055" width="9.125" style="66" customWidth="1"/>
    <col min="2056" max="2056" width="9.25390625" style="66" bestFit="1" customWidth="1"/>
    <col min="2057" max="2057" width="12.125" style="66" customWidth="1"/>
    <col min="2058" max="2058" width="12.75390625" style="66" customWidth="1"/>
    <col min="2059" max="2059" width="9.375" style="66" customWidth="1"/>
    <col min="2060" max="2060" width="9.25390625" style="66" bestFit="1" customWidth="1"/>
    <col min="2061" max="2061" width="13.125" style="66" customWidth="1"/>
    <col min="2062" max="2062" width="13.625" style="66" customWidth="1"/>
    <col min="2063" max="2063" width="9.625" style="66" customWidth="1"/>
    <col min="2064" max="2064" width="14.875" style="66" customWidth="1"/>
    <col min="2065" max="2304" width="9.125" style="66" customWidth="1"/>
    <col min="2305" max="2305" width="5.625" style="66" customWidth="1"/>
    <col min="2306" max="2306" width="33.625" style="66" customWidth="1"/>
    <col min="2307" max="2307" width="15.625" style="66" customWidth="1"/>
    <col min="2308" max="2308" width="9.625" style="66" customWidth="1"/>
    <col min="2309" max="2309" width="11.75390625" style="66" customWidth="1"/>
    <col min="2310" max="2310" width="13.125" style="66" customWidth="1"/>
    <col min="2311" max="2311" width="9.125" style="66" customWidth="1"/>
    <col min="2312" max="2312" width="9.25390625" style="66" bestFit="1" customWidth="1"/>
    <col min="2313" max="2313" width="12.125" style="66" customWidth="1"/>
    <col min="2314" max="2314" width="12.75390625" style="66" customWidth="1"/>
    <col min="2315" max="2315" width="9.375" style="66" customWidth="1"/>
    <col min="2316" max="2316" width="9.25390625" style="66" bestFit="1" customWidth="1"/>
    <col min="2317" max="2317" width="13.125" style="66" customWidth="1"/>
    <col min="2318" max="2318" width="13.625" style="66" customWidth="1"/>
    <col min="2319" max="2319" width="9.625" style="66" customWidth="1"/>
    <col min="2320" max="2320" width="14.875" style="66" customWidth="1"/>
    <col min="2321" max="2560" width="9.125" style="66" customWidth="1"/>
    <col min="2561" max="2561" width="5.625" style="66" customWidth="1"/>
    <col min="2562" max="2562" width="33.625" style="66" customWidth="1"/>
    <col min="2563" max="2563" width="15.625" style="66" customWidth="1"/>
    <col min="2564" max="2564" width="9.625" style="66" customWidth="1"/>
    <col min="2565" max="2565" width="11.75390625" style="66" customWidth="1"/>
    <col min="2566" max="2566" width="13.125" style="66" customWidth="1"/>
    <col min="2567" max="2567" width="9.125" style="66" customWidth="1"/>
    <col min="2568" max="2568" width="9.25390625" style="66" bestFit="1" customWidth="1"/>
    <col min="2569" max="2569" width="12.125" style="66" customWidth="1"/>
    <col min="2570" max="2570" width="12.75390625" style="66" customWidth="1"/>
    <col min="2571" max="2571" width="9.375" style="66" customWidth="1"/>
    <col min="2572" max="2572" width="9.25390625" style="66" bestFit="1" customWidth="1"/>
    <col min="2573" max="2573" width="13.125" style="66" customWidth="1"/>
    <col min="2574" max="2574" width="13.625" style="66" customWidth="1"/>
    <col min="2575" max="2575" width="9.625" style="66" customWidth="1"/>
    <col min="2576" max="2576" width="14.875" style="66" customWidth="1"/>
    <col min="2577" max="2816" width="9.125" style="66" customWidth="1"/>
    <col min="2817" max="2817" width="5.625" style="66" customWidth="1"/>
    <col min="2818" max="2818" width="33.625" style="66" customWidth="1"/>
    <col min="2819" max="2819" width="15.625" style="66" customWidth="1"/>
    <col min="2820" max="2820" width="9.625" style="66" customWidth="1"/>
    <col min="2821" max="2821" width="11.75390625" style="66" customWidth="1"/>
    <col min="2822" max="2822" width="13.125" style="66" customWidth="1"/>
    <col min="2823" max="2823" width="9.125" style="66" customWidth="1"/>
    <col min="2824" max="2824" width="9.25390625" style="66" bestFit="1" customWidth="1"/>
    <col min="2825" max="2825" width="12.125" style="66" customWidth="1"/>
    <col min="2826" max="2826" width="12.75390625" style="66" customWidth="1"/>
    <col min="2827" max="2827" width="9.375" style="66" customWidth="1"/>
    <col min="2828" max="2828" width="9.25390625" style="66" bestFit="1" customWidth="1"/>
    <col min="2829" max="2829" width="13.125" style="66" customWidth="1"/>
    <col min="2830" max="2830" width="13.625" style="66" customWidth="1"/>
    <col min="2831" max="2831" width="9.625" style="66" customWidth="1"/>
    <col min="2832" max="2832" width="14.875" style="66" customWidth="1"/>
    <col min="2833" max="3072" width="9.125" style="66" customWidth="1"/>
    <col min="3073" max="3073" width="5.625" style="66" customWidth="1"/>
    <col min="3074" max="3074" width="33.625" style="66" customWidth="1"/>
    <col min="3075" max="3075" width="15.625" style="66" customWidth="1"/>
    <col min="3076" max="3076" width="9.625" style="66" customWidth="1"/>
    <col min="3077" max="3077" width="11.75390625" style="66" customWidth="1"/>
    <col min="3078" max="3078" width="13.125" style="66" customWidth="1"/>
    <col min="3079" max="3079" width="9.125" style="66" customWidth="1"/>
    <col min="3080" max="3080" width="9.25390625" style="66" bestFit="1" customWidth="1"/>
    <col min="3081" max="3081" width="12.125" style="66" customWidth="1"/>
    <col min="3082" max="3082" width="12.75390625" style="66" customWidth="1"/>
    <col min="3083" max="3083" width="9.375" style="66" customWidth="1"/>
    <col min="3084" max="3084" width="9.25390625" style="66" bestFit="1" customWidth="1"/>
    <col min="3085" max="3085" width="13.125" style="66" customWidth="1"/>
    <col min="3086" max="3086" width="13.625" style="66" customWidth="1"/>
    <col min="3087" max="3087" width="9.625" style="66" customWidth="1"/>
    <col min="3088" max="3088" width="14.875" style="66" customWidth="1"/>
    <col min="3089" max="3328" width="9.125" style="66" customWidth="1"/>
    <col min="3329" max="3329" width="5.625" style="66" customWidth="1"/>
    <col min="3330" max="3330" width="33.625" style="66" customWidth="1"/>
    <col min="3331" max="3331" width="15.625" style="66" customWidth="1"/>
    <col min="3332" max="3332" width="9.625" style="66" customWidth="1"/>
    <col min="3333" max="3333" width="11.75390625" style="66" customWidth="1"/>
    <col min="3334" max="3334" width="13.125" style="66" customWidth="1"/>
    <col min="3335" max="3335" width="9.125" style="66" customWidth="1"/>
    <col min="3336" max="3336" width="9.25390625" style="66" bestFit="1" customWidth="1"/>
    <col min="3337" max="3337" width="12.125" style="66" customWidth="1"/>
    <col min="3338" max="3338" width="12.75390625" style="66" customWidth="1"/>
    <col min="3339" max="3339" width="9.375" style="66" customWidth="1"/>
    <col min="3340" max="3340" width="9.25390625" style="66" bestFit="1" customWidth="1"/>
    <col min="3341" max="3341" width="13.125" style="66" customWidth="1"/>
    <col min="3342" max="3342" width="13.625" style="66" customWidth="1"/>
    <col min="3343" max="3343" width="9.625" style="66" customWidth="1"/>
    <col min="3344" max="3344" width="14.875" style="66" customWidth="1"/>
    <col min="3345" max="3584" width="9.125" style="66" customWidth="1"/>
    <col min="3585" max="3585" width="5.625" style="66" customWidth="1"/>
    <col min="3586" max="3586" width="33.625" style="66" customWidth="1"/>
    <col min="3587" max="3587" width="15.625" style="66" customWidth="1"/>
    <col min="3588" max="3588" width="9.625" style="66" customWidth="1"/>
    <col min="3589" max="3589" width="11.75390625" style="66" customWidth="1"/>
    <col min="3590" max="3590" width="13.125" style="66" customWidth="1"/>
    <col min="3591" max="3591" width="9.125" style="66" customWidth="1"/>
    <col min="3592" max="3592" width="9.25390625" style="66" bestFit="1" customWidth="1"/>
    <col min="3593" max="3593" width="12.125" style="66" customWidth="1"/>
    <col min="3594" max="3594" width="12.75390625" style="66" customWidth="1"/>
    <col min="3595" max="3595" width="9.375" style="66" customWidth="1"/>
    <col min="3596" max="3596" width="9.25390625" style="66" bestFit="1" customWidth="1"/>
    <col min="3597" max="3597" width="13.125" style="66" customWidth="1"/>
    <col min="3598" max="3598" width="13.625" style="66" customWidth="1"/>
    <col min="3599" max="3599" width="9.625" style="66" customWidth="1"/>
    <col min="3600" max="3600" width="14.875" style="66" customWidth="1"/>
    <col min="3601" max="3840" width="9.125" style="66" customWidth="1"/>
    <col min="3841" max="3841" width="5.625" style="66" customWidth="1"/>
    <col min="3842" max="3842" width="33.625" style="66" customWidth="1"/>
    <col min="3843" max="3843" width="15.625" style="66" customWidth="1"/>
    <col min="3844" max="3844" width="9.625" style="66" customWidth="1"/>
    <col min="3845" max="3845" width="11.75390625" style="66" customWidth="1"/>
    <col min="3846" max="3846" width="13.125" style="66" customWidth="1"/>
    <col min="3847" max="3847" width="9.125" style="66" customWidth="1"/>
    <col min="3848" max="3848" width="9.25390625" style="66" bestFit="1" customWidth="1"/>
    <col min="3849" max="3849" width="12.125" style="66" customWidth="1"/>
    <col min="3850" max="3850" width="12.75390625" style="66" customWidth="1"/>
    <col min="3851" max="3851" width="9.375" style="66" customWidth="1"/>
    <col min="3852" max="3852" width="9.25390625" style="66" bestFit="1" customWidth="1"/>
    <col min="3853" max="3853" width="13.125" style="66" customWidth="1"/>
    <col min="3854" max="3854" width="13.625" style="66" customWidth="1"/>
    <col min="3855" max="3855" width="9.625" style="66" customWidth="1"/>
    <col min="3856" max="3856" width="14.875" style="66" customWidth="1"/>
    <col min="3857" max="4096" width="9.125" style="66" customWidth="1"/>
    <col min="4097" max="4097" width="5.625" style="66" customWidth="1"/>
    <col min="4098" max="4098" width="33.625" style="66" customWidth="1"/>
    <col min="4099" max="4099" width="15.625" style="66" customWidth="1"/>
    <col min="4100" max="4100" width="9.625" style="66" customWidth="1"/>
    <col min="4101" max="4101" width="11.75390625" style="66" customWidth="1"/>
    <col min="4102" max="4102" width="13.125" style="66" customWidth="1"/>
    <col min="4103" max="4103" width="9.125" style="66" customWidth="1"/>
    <col min="4104" max="4104" width="9.25390625" style="66" bestFit="1" customWidth="1"/>
    <col min="4105" max="4105" width="12.125" style="66" customWidth="1"/>
    <col min="4106" max="4106" width="12.75390625" style="66" customWidth="1"/>
    <col min="4107" max="4107" width="9.375" style="66" customWidth="1"/>
    <col min="4108" max="4108" width="9.25390625" style="66" bestFit="1" customWidth="1"/>
    <col min="4109" max="4109" width="13.125" style="66" customWidth="1"/>
    <col min="4110" max="4110" width="13.625" style="66" customWidth="1"/>
    <col min="4111" max="4111" width="9.625" style="66" customWidth="1"/>
    <col min="4112" max="4112" width="14.875" style="66" customWidth="1"/>
    <col min="4113" max="4352" width="9.125" style="66" customWidth="1"/>
    <col min="4353" max="4353" width="5.625" style="66" customWidth="1"/>
    <col min="4354" max="4354" width="33.625" style="66" customWidth="1"/>
    <col min="4355" max="4355" width="15.625" style="66" customWidth="1"/>
    <col min="4356" max="4356" width="9.625" style="66" customWidth="1"/>
    <col min="4357" max="4357" width="11.75390625" style="66" customWidth="1"/>
    <col min="4358" max="4358" width="13.125" style="66" customWidth="1"/>
    <col min="4359" max="4359" width="9.125" style="66" customWidth="1"/>
    <col min="4360" max="4360" width="9.25390625" style="66" bestFit="1" customWidth="1"/>
    <col min="4361" max="4361" width="12.125" style="66" customWidth="1"/>
    <col min="4362" max="4362" width="12.75390625" style="66" customWidth="1"/>
    <col min="4363" max="4363" width="9.375" style="66" customWidth="1"/>
    <col min="4364" max="4364" width="9.25390625" style="66" bestFit="1" customWidth="1"/>
    <col min="4365" max="4365" width="13.125" style="66" customWidth="1"/>
    <col min="4366" max="4366" width="13.625" style="66" customWidth="1"/>
    <col min="4367" max="4367" width="9.625" style="66" customWidth="1"/>
    <col min="4368" max="4368" width="14.875" style="66" customWidth="1"/>
    <col min="4369" max="4608" width="9.125" style="66" customWidth="1"/>
    <col min="4609" max="4609" width="5.625" style="66" customWidth="1"/>
    <col min="4610" max="4610" width="33.625" style="66" customWidth="1"/>
    <col min="4611" max="4611" width="15.625" style="66" customWidth="1"/>
    <col min="4612" max="4612" width="9.625" style="66" customWidth="1"/>
    <col min="4613" max="4613" width="11.75390625" style="66" customWidth="1"/>
    <col min="4614" max="4614" width="13.125" style="66" customWidth="1"/>
    <col min="4615" max="4615" width="9.125" style="66" customWidth="1"/>
    <col min="4616" max="4616" width="9.25390625" style="66" bestFit="1" customWidth="1"/>
    <col min="4617" max="4617" width="12.125" style="66" customWidth="1"/>
    <col min="4618" max="4618" width="12.75390625" style="66" customWidth="1"/>
    <col min="4619" max="4619" width="9.375" style="66" customWidth="1"/>
    <col min="4620" max="4620" width="9.25390625" style="66" bestFit="1" customWidth="1"/>
    <col min="4621" max="4621" width="13.125" style="66" customWidth="1"/>
    <col min="4622" max="4622" width="13.625" style="66" customWidth="1"/>
    <col min="4623" max="4623" width="9.625" style="66" customWidth="1"/>
    <col min="4624" max="4624" width="14.875" style="66" customWidth="1"/>
    <col min="4625" max="4864" width="9.125" style="66" customWidth="1"/>
    <col min="4865" max="4865" width="5.625" style="66" customWidth="1"/>
    <col min="4866" max="4866" width="33.625" style="66" customWidth="1"/>
    <col min="4867" max="4867" width="15.625" style="66" customWidth="1"/>
    <col min="4868" max="4868" width="9.625" style="66" customWidth="1"/>
    <col min="4869" max="4869" width="11.75390625" style="66" customWidth="1"/>
    <col min="4870" max="4870" width="13.125" style="66" customWidth="1"/>
    <col min="4871" max="4871" width="9.125" style="66" customWidth="1"/>
    <col min="4872" max="4872" width="9.25390625" style="66" bestFit="1" customWidth="1"/>
    <col min="4873" max="4873" width="12.125" style="66" customWidth="1"/>
    <col min="4874" max="4874" width="12.75390625" style="66" customWidth="1"/>
    <col min="4875" max="4875" width="9.375" style="66" customWidth="1"/>
    <col min="4876" max="4876" width="9.25390625" style="66" bestFit="1" customWidth="1"/>
    <col min="4877" max="4877" width="13.125" style="66" customWidth="1"/>
    <col min="4878" max="4878" width="13.625" style="66" customWidth="1"/>
    <col min="4879" max="4879" width="9.625" style="66" customWidth="1"/>
    <col min="4880" max="4880" width="14.875" style="66" customWidth="1"/>
    <col min="4881" max="5120" width="9.125" style="66" customWidth="1"/>
    <col min="5121" max="5121" width="5.625" style="66" customWidth="1"/>
    <col min="5122" max="5122" width="33.625" style="66" customWidth="1"/>
    <col min="5123" max="5123" width="15.625" style="66" customWidth="1"/>
    <col min="5124" max="5124" width="9.625" style="66" customWidth="1"/>
    <col min="5125" max="5125" width="11.75390625" style="66" customWidth="1"/>
    <col min="5126" max="5126" width="13.125" style="66" customWidth="1"/>
    <col min="5127" max="5127" width="9.125" style="66" customWidth="1"/>
    <col min="5128" max="5128" width="9.25390625" style="66" bestFit="1" customWidth="1"/>
    <col min="5129" max="5129" width="12.125" style="66" customWidth="1"/>
    <col min="5130" max="5130" width="12.75390625" style="66" customWidth="1"/>
    <col min="5131" max="5131" width="9.375" style="66" customWidth="1"/>
    <col min="5132" max="5132" width="9.25390625" style="66" bestFit="1" customWidth="1"/>
    <col min="5133" max="5133" width="13.125" style="66" customWidth="1"/>
    <col min="5134" max="5134" width="13.625" style="66" customWidth="1"/>
    <col min="5135" max="5135" width="9.625" style="66" customWidth="1"/>
    <col min="5136" max="5136" width="14.875" style="66" customWidth="1"/>
    <col min="5137" max="5376" width="9.125" style="66" customWidth="1"/>
    <col min="5377" max="5377" width="5.625" style="66" customWidth="1"/>
    <col min="5378" max="5378" width="33.625" style="66" customWidth="1"/>
    <col min="5379" max="5379" width="15.625" style="66" customWidth="1"/>
    <col min="5380" max="5380" width="9.625" style="66" customWidth="1"/>
    <col min="5381" max="5381" width="11.75390625" style="66" customWidth="1"/>
    <col min="5382" max="5382" width="13.125" style="66" customWidth="1"/>
    <col min="5383" max="5383" width="9.125" style="66" customWidth="1"/>
    <col min="5384" max="5384" width="9.25390625" style="66" bestFit="1" customWidth="1"/>
    <col min="5385" max="5385" width="12.125" style="66" customWidth="1"/>
    <col min="5386" max="5386" width="12.75390625" style="66" customWidth="1"/>
    <col min="5387" max="5387" width="9.375" style="66" customWidth="1"/>
    <col min="5388" max="5388" width="9.25390625" style="66" bestFit="1" customWidth="1"/>
    <col min="5389" max="5389" width="13.125" style="66" customWidth="1"/>
    <col min="5390" max="5390" width="13.625" style="66" customWidth="1"/>
    <col min="5391" max="5391" width="9.625" style="66" customWidth="1"/>
    <col min="5392" max="5392" width="14.875" style="66" customWidth="1"/>
    <col min="5393" max="5632" width="9.125" style="66" customWidth="1"/>
    <col min="5633" max="5633" width="5.625" style="66" customWidth="1"/>
    <col min="5634" max="5634" width="33.625" style="66" customWidth="1"/>
    <col min="5635" max="5635" width="15.625" style="66" customWidth="1"/>
    <col min="5636" max="5636" width="9.625" style="66" customWidth="1"/>
    <col min="5637" max="5637" width="11.75390625" style="66" customWidth="1"/>
    <col min="5638" max="5638" width="13.125" style="66" customWidth="1"/>
    <col min="5639" max="5639" width="9.125" style="66" customWidth="1"/>
    <col min="5640" max="5640" width="9.25390625" style="66" bestFit="1" customWidth="1"/>
    <col min="5641" max="5641" width="12.125" style="66" customWidth="1"/>
    <col min="5642" max="5642" width="12.75390625" style="66" customWidth="1"/>
    <col min="5643" max="5643" width="9.375" style="66" customWidth="1"/>
    <col min="5644" max="5644" width="9.25390625" style="66" bestFit="1" customWidth="1"/>
    <col min="5645" max="5645" width="13.125" style="66" customWidth="1"/>
    <col min="5646" max="5646" width="13.625" style="66" customWidth="1"/>
    <col min="5647" max="5647" width="9.625" style="66" customWidth="1"/>
    <col min="5648" max="5648" width="14.875" style="66" customWidth="1"/>
    <col min="5649" max="5888" width="9.125" style="66" customWidth="1"/>
    <col min="5889" max="5889" width="5.625" style="66" customWidth="1"/>
    <col min="5890" max="5890" width="33.625" style="66" customWidth="1"/>
    <col min="5891" max="5891" width="15.625" style="66" customWidth="1"/>
    <col min="5892" max="5892" width="9.625" style="66" customWidth="1"/>
    <col min="5893" max="5893" width="11.75390625" style="66" customWidth="1"/>
    <col min="5894" max="5894" width="13.125" style="66" customWidth="1"/>
    <col min="5895" max="5895" width="9.125" style="66" customWidth="1"/>
    <col min="5896" max="5896" width="9.25390625" style="66" bestFit="1" customWidth="1"/>
    <col min="5897" max="5897" width="12.125" style="66" customWidth="1"/>
    <col min="5898" max="5898" width="12.75390625" style="66" customWidth="1"/>
    <col min="5899" max="5899" width="9.375" style="66" customWidth="1"/>
    <col min="5900" max="5900" width="9.25390625" style="66" bestFit="1" customWidth="1"/>
    <col min="5901" max="5901" width="13.125" style="66" customWidth="1"/>
    <col min="5902" max="5902" width="13.625" style="66" customWidth="1"/>
    <col min="5903" max="5903" width="9.625" style="66" customWidth="1"/>
    <col min="5904" max="5904" width="14.875" style="66" customWidth="1"/>
    <col min="5905" max="6144" width="9.125" style="66" customWidth="1"/>
    <col min="6145" max="6145" width="5.625" style="66" customWidth="1"/>
    <col min="6146" max="6146" width="33.625" style="66" customWidth="1"/>
    <col min="6147" max="6147" width="15.625" style="66" customWidth="1"/>
    <col min="6148" max="6148" width="9.625" style="66" customWidth="1"/>
    <col min="6149" max="6149" width="11.75390625" style="66" customWidth="1"/>
    <col min="6150" max="6150" width="13.125" style="66" customWidth="1"/>
    <col min="6151" max="6151" width="9.125" style="66" customWidth="1"/>
    <col min="6152" max="6152" width="9.25390625" style="66" bestFit="1" customWidth="1"/>
    <col min="6153" max="6153" width="12.125" style="66" customWidth="1"/>
    <col min="6154" max="6154" width="12.75390625" style="66" customWidth="1"/>
    <col min="6155" max="6155" width="9.375" style="66" customWidth="1"/>
    <col min="6156" max="6156" width="9.25390625" style="66" bestFit="1" customWidth="1"/>
    <col min="6157" max="6157" width="13.125" style="66" customWidth="1"/>
    <col min="6158" max="6158" width="13.625" style="66" customWidth="1"/>
    <col min="6159" max="6159" width="9.625" style="66" customWidth="1"/>
    <col min="6160" max="6160" width="14.875" style="66" customWidth="1"/>
    <col min="6161" max="6400" width="9.125" style="66" customWidth="1"/>
    <col min="6401" max="6401" width="5.625" style="66" customWidth="1"/>
    <col min="6402" max="6402" width="33.625" style="66" customWidth="1"/>
    <col min="6403" max="6403" width="15.625" style="66" customWidth="1"/>
    <col min="6404" max="6404" width="9.625" style="66" customWidth="1"/>
    <col min="6405" max="6405" width="11.75390625" style="66" customWidth="1"/>
    <col min="6406" max="6406" width="13.125" style="66" customWidth="1"/>
    <col min="6407" max="6407" width="9.125" style="66" customWidth="1"/>
    <col min="6408" max="6408" width="9.25390625" style="66" bestFit="1" customWidth="1"/>
    <col min="6409" max="6409" width="12.125" style="66" customWidth="1"/>
    <col min="6410" max="6410" width="12.75390625" style="66" customWidth="1"/>
    <col min="6411" max="6411" width="9.375" style="66" customWidth="1"/>
    <col min="6412" max="6412" width="9.25390625" style="66" bestFit="1" customWidth="1"/>
    <col min="6413" max="6413" width="13.125" style="66" customWidth="1"/>
    <col min="6414" max="6414" width="13.625" style="66" customWidth="1"/>
    <col min="6415" max="6415" width="9.625" style="66" customWidth="1"/>
    <col min="6416" max="6416" width="14.875" style="66" customWidth="1"/>
    <col min="6417" max="6656" width="9.125" style="66" customWidth="1"/>
    <col min="6657" max="6657" width="5.625" style="66" customWidth="1"/>
    <col min="6658" max="6658" width="33.625" style="66" customWidth="1"/>
    <col min="6659" max="6659" width="15.625" style="66" customWidth="1"/>
    <col min="6660" max="6660" width="9.625" style="66" customWidth="1"/>
    <col min="6661" max="6661" width="11.75390625" style="66" customWidth="1"/>
    <col min="6662" max="6662" width="13.125" style="66" customWidth="1"/>
    <col min="6663" max="6663" width="9.125" style="66" customWidth="1"/>
    <col min="6664" max="6664" width="9.25390625" style="66" bestFit="1" customWidth="1"/>
    <col min="6665" max="6665" width="12.125" style="66" customWidth="1"/>
    <col min="6666" max="6666" width="12.75390625" style="66" customWidth="1"/>
    <col min="6667" max="6667" width="9.375" style="66" customWidth="1"/>
    <col min="6668" max="6668" width="9.25390625" style="66" bestFit="1" customWidth="1"/>
    <col min="6669" max="6669" width="13.125" style="66" customWidth="1"/>
    <col min="6670" max="6670" width="13.625" style="66" customWidth="1"/>
    <col min="6671" max="6671" width="9.625" style="66" customWidth="1"/>
    <col min="6672" max="6672" width="14.875" style="66" customWidth="1"/>
    <col min="6673" max="6912" width="9.125" style="66" customWidth="1"/>
    <col min="6913" max="6913" width="5.625" style="66" customWidth="1"/>
    <col min="6914" max="6914" width="33.625" style="66" customWidth="1"/>
    <col min="6915" max="6915" width="15.625" style="66" customWidth="1"/>
    <col min="6916" max="6916" width="9.625" style="66" customWidth="1"/>
    <col min="6917" max="6917" width="11.75390625" style="66" customWidth="1"/>
    <col min="6918" max="6918" width="13.125" style="66" customWidth="1"/>
    <col min="6919" max="6919" width="9.125" style="66" customWidth="1"/>
    <col min="6920" max="6920" width="9.25390625" style="66" bestFit="1" customWidth="1"/>
    <col min="6921" max="6921" width="12.125" style="66" customWidth="1"/>
    <col min="6922" max="6922" width="12.75390625" style="66" customWidth="1"/>
    <col min="6923" max="6923" width="9.375" style="66" customWidth="1"/>
    <col min="6924" max="6924" width="9.25390625" style="66" bestFit="1" customWidth="1"/>
    <col min="6925" max="6925" width="13.125" style="66" customWidth="1"/>
    <col min="6926" max="6926" width="13.625" style="66" customWidth="1"/>
    <col min="6927" max="6927" width="9.625" style="66" customWidth="1"/>
    <col min="6928" max="6928" width="14.875" style="66" customWidth="1"/>
    <col min="6929" max="7168" width="9.125" style="66" customWidth="1"/>
    <col min="7169" max="7169" width="5.625" style="66" customWidth="1"/>
    <col min="7170" max="7170" width="33.625" style="66" customWidth="1"/>
    <col min="7171" max="7171" width="15.625" style="66" customWidth="1"/>
    <col min="7172" max="7172" width="9.625" style="66" customWidth="1"/>
    <col min="7173" max="7173" width="11.75390625" style="66" customWidth="1"/>
    <col min="7174" max="7174" width="13.125" style="66" customWidth="1"/>
    <col min="7175" max="7175" width="9.125" style="66" customWidth="1"/>
    <col min="7176" max="7176" width="9.25390625" style="66" bestFit="1" customWidth="1"/>
    <col min="7177" max="7177" width="12.125" style="66" customWidth="1"/>
    <col min="7178" max="7178" width="12.75390625" style="66" customWidth="1"/>
    <col min="7179" max="7179" width="9.375" style="66" customWidth="1"/>
    <col min="7180" max="7180" width="9.25390625" style="66" bestFit="1" customWidth="1"/>
    <col min="7181" max="7181" width="13.125" style="66" customWidth="1"/>
    <col min="7182" max="7182" width="13.625" style="66" customWidth="1"/>
    <col min="7183" max="7183" width="9.625" style="66" customWidth="1"/>
    <col min="7184" max="7184" width="14.875" style="66" customWidth="1"/>
    <col min="7185" max="7424" width="9.125" style="66" customWidth="1"/>
    <col min="7425" max="7425" width="5.625" style="66" customWidth="1"/>
    <col min="7426" max="7426" width="33.625" style="66" customWidth="1"/>
    <col min="7427" max="7427" width="15.625" style="66" customWidth="1"/>
    <col min="7428" max="7428" width="9.625" style="66" customWidth="1"/>
    <col min="7429" max="7429" width="11.75390625" style="66" customWidth="1"/>
    <col min="7430" max="7430" width="13.125" style="66" customWidth="1"/>
    <col min="7431" max="7431" width="9.125" style="66" customWidth="1"/>
    <col min="7432" max="7432" width="9.25390625" style="66" bestFit="1" customWidth="1"/>
    <col min="7433" max="7433" width="12.125" style="66" customWidth="1"/>
    <col min="7434" max="7434" width="12.75390625" style="66" customWidth="1"/>
    <col min="7435" max="7435" width="9.375" style="66" customWidth="1"/>
    <col min="7436" max="7436" width="9.25390625" style="66" bestFit="1" customWidth="1"/>
    <col min="7437" max="7437" width="13.125" style="66" customWidth="1"/>
    <col min="7438" max="7438" width="13.625" style="66" customWidth="1"/>
    <col min="7439" max="7439" width="9.625" style="66" customWidth="1"/>
    <col min="7440" max="7440" width="14.875" style="66" customWidth="1"/>
    <col min="7441" max="7680" width="9.125" style="66" customWidth="1"/>
    <col min="7681" max="7681" width="5.625" style="66" customWidth="1"/>
    <col min="7682" max="7682" width="33.625" style="66" customWidth="1"/>
    <col min="7683" max="7683" width="15.625" style="66" customWidth="1"/>
    <col min="7684" max="7684" width="9.625" style="66" customWidth="1"/>
    <col min="7685" max="7685" width="11.75390625" style="66" customWidth="1"/>
    <col min="7686" max="7686" width="13.125" style="66" customWidth="1"/>
    <col min="7687" max="7687" width="9.125" style="66" customWidth="1"/>
    <col min="7688" max="7688" width="9.25390625" style="66" bestFit="1" customWidth="1"/>
    <col min="7689" max="7689" width="12.125" style="66" customWidth="1"/>
    <col min="7690" max="7690" width="12.75390625" style="66" customWidth="1"/>
    <col min="7691" max="7691" width="9.375" style="66" customWidth="1"/>
    <col min="7692" max="7692" width="9.25390625" style="66" bestFit="1" customWidth="1"/>
    <col min="7693" max="7693" width="13.125" style="66" customWidth="1"/>
    <col min="7694" max="7694" width="13.625" style="66" customWidth="1"/>
    <col min="7695" max="7695" width="9.625" style="66" customWidth="1"/>
    <col min="7696" max="7696" width="14.875" style="66" customWidth="1"/>
    <col min="7697" max="7936" width="9.125" style="66" customWidth="1"/>
    <col min="7937" max="7937" width="5.625" style="66" customWidth="1"/>
    <col min="7938" max="7938" width="33.625" style="66" customWidth="1"/>
    <col min="7939" max="7939" width="15.625" style="66" customWidth="1"/>
    <col min="7940" max="7940" width="9.625" style="66" customWidth="1"/>
    <col min="7941" max="7941" width="11.75390625" style="66" customWidth="1"/>
    <col min="7942" max="7942" width="13.125" style="66" customWidth="1"/>
    <col min="7943" max="7943" width="9.125" style="66" customWidth="1"/>
    <col min="7944" max="7944" width="9.25390625" style="66" bestFit="1" customWidth="1"/>
    <col min="7945" max="7945" width="12.125" style="66" customWidth="1"/>
    <col min="7946" max="7946" width="12.75390625" style="66" customWidth="1"/>
    <col min="7947" max="7947" width="9.375" style="66" customWidth="1"/>
    <col min="7948" max="7948" width="9.25390625" style="66" bestFit="1" customWidth="1"/>
    <col min="7949" max="7949" width="13.125" style="66" customWidth="1"/>
    <col min="7950" max="7950" width="13.625" style="66" customWidth="1"/>
    <col min="7951" max="7951" width="9.625" style="66" customWidth="1"/>
    <col min="7952" max="7952" width="14.875" style="66" customWidth="1"/>
    <col min="7953" max="8192" width="9.125" style="66" customWidth="1"/>
    <col min="8193" max="8193" width="5.625" style="66" customWidth="1"/>
    <col min="8194" max="8194" width="33.625" style="66" customWidth="1"/>
    <col min="8195" max="8195" width="15.625" style="66" customWidth="1"/>
    <col min="8196" max="8196" width="9.625" style="66" customWidth="1"/>
    <col min="8197" max="8197" width="11.75390625" style="66" customWidth="1"/>
    <col min="8198" max="8198" width="13.125" style="66" customWidth="1"/>
    <col min="8199" max="8199" width="9.125" style="66" customWidth="1"/>
    <col min="8200" max="8200" width="9.25390625" style="66" bestFit="1" customWidth="1"/>
    <col min="8201" max="8201" width="12.125" style="66" customWidth="1"/>
    <col min="8202" max="8202" width="12.75390625" style="66" customWidth="1"/>
    <col min="8203" max="8203" width="9.375" style="66" customWidth="1"/>
    <col min="8204" max="8204" width="9.25390625" style="66" bestFit="1" customWidth="1"/>
    <col min="8205" max="8205" width="13.125" style="66" customWidth="1"/>
    <col min="8206" max="8206" width="13.625" style="66" customWidth="1"/>
    <col min="8207" max="8207" width="9.625" style="66" customWidth="1"/>
    <col min="8208" max="8208" width="14.875" style="66" customWidth="1"/>
    <col min="8209" max="8448" width="9.125" style="66" customWidth="1"/>
    <col min="8449" max="8449" width="5.625" style="66" customWidth="1"/>
    <col min="8450" max="8450" width="33.625" style="66" customWidth="1"/>
    <col min="8451" max="8451" width="15.625" style="66" customWidth="1"/>
    <col min="8452" max="8452" width="9.625" style="66" customWidth="1"/>
    <col min="8453" max="8453" width="11.75390625" style="66" customWidth="1"/>
    <col min="8454" max="8454" width="13.125" style="66" customWidth="1"/>
    <col min="8455" max="8455" width="9.125" style="66" customWidth="1"/>
    <col min="8456" max="8456" width="9.25390625" style="66" bestFit="1" customWidth="1"/>
    <col min="8457" max="8457" width="12.125" style="66" customWidth="1"/>
    <col min="8458" max="8458" width="12.75390625" style="66" customWidth="1"/>
    <col min="8459" max="8459" width="9.375" style="66" customWidth="1"/>
    <col min="8460" max="8460" width="9.25390625" style="66" bestFit="1" customWidth="1"/>
    <col min="8461" max="8461" width="13.125" style="66" customWidth="1"/>
    <col min="8462" max="8462" width="13.625" style="66" customWidth="1"/>
    <col min="8463" max="8463" width="9.625" style="66" customWidth="1"/>
    <col min="8464" max="8464" width="14.875" style="66" customWidth="1"/>
    <col min="8465" max="8704" width="9.125" style="66" customWidth="1"/>
    <col min="8705" max="8705" width="5.625" style="66" customWidth="1"/>
    <col min="8706" max="8706" width="33.625" style="66" customWidth="1"/>
    <col min="8707" max="8707" width="15.625" style="66" customWidth="1"/>
    <col min="8708" max="8708" width="9.625" style="66" customWidth="1"/>
    <col min="8709" max="8709" width="11.75390625" style="66" customWidth="1"/>
    <col min="8710" max="8710" width="13.125" style="66" customWidth="1"/>
    <col min="8711" max="8711" width="9.125" style="66" customWidth="1"/>
    <col min="8712" max="8712" width="9.25390625" style="66" bestFit="1" customWidth="1"/>
    <col min="8713" max="8713" width="12.125" style="66" customWidth="1"/>
    <col min="8714" max="8714" width="12.75390625" style="66" customWidth="1"/>
    <col min="8715" max="8715" width="9.375" style="66" customWidth="1"/>
    <col min="8716" max="8716" width="9.25390625" style="66" bestFit="1" customWidth="1"/>
    <col min="8717" max="8717" width="13.125" style="66" customWidth="1"/>
    <col min="8718" max="8718" width="13.625" style="66" customWidth="1"/>
    <col min="8719" max="8719" width="9.625" style="66" customWidth="1"/>
    <col min="8720" max="8720" width="14.875" style="66" customWidth="1"/>
    <col min="8721" max="8960" width="9.125" style="66" customWidth="1"/>
    <col min="8961" max="8961" width="5.625" style="66" customWidth="1"/>
    <col min="8962" max="8962" width="33.625" style="66" customWidth="1"/>
    <col min="8963" max="8963" width="15.625" style="66" customWidth="1"/>
    <col min="8964" max="8964" width="9.625" style="66" customWidth="1"/>
    <col min="8965" max="8965" width="11.75390625" style="66" customWidth="1"/>
    <col min="8966" max="8966" width="13.125" style="66" customWidth="1"/>
    <col min="8967" max="8967" width="9.125" style="66" customWidth="1"/>
    <col min="8968" max="8968" width="9.25390625" style="66" bestFit="1" customWidth="1"/>
    <col min="8969" max="8969" width="12.125" style="66" customWidth="1"/>
    <col min="8970" max="8970" width="12.75390625" style="66" customWidth="1"/>
    <col min="8971" max="8971" width="9.375" style="66" customWidth="1"/>
    <col min="8972" max="8972" width="9.25390625" style="66" bestFit="1" customWidth="1"/>
    <col min="8973" max="8973" width="13.125" style="66" customWidth="1"/>
    <col min="8974" max="8974" width="13.625" style="66" customWidth="1"/>
    <col min="8975" max="8975" width="9.625" style="66" customWidth="1"/>
    <col min="8976" max="8976" width="14.875" style="66" customWidth="1"/>
    <col min="8977" max="9216" width="9.125" style="66" customWidth="1"/>
    <col min="9217" max="9217" width="5.625" style="66" customWidth="1"/>
    <col min="9218" max="9218" width="33.625" style="66" customWidth="1"/>
    <col min="9219" max="9219" width="15.625" style="66" customWidth="1"/>
    <col min="9220" max="9220" width="9.625" style="66" customWidth="1"/>
    <col min="9221" max="9221" width="11.75390625" style="66" customWidth="1"/>
    <col min="9222" max="9222" width="13.125" style="66" customWidth="1"/>
    <col min="9223" max="9223" width="9.125" style="66" customWidth="1"/>
    <col min="9224" max="9224" width="9.25390625" style="66" bestFit="1" customWidth="1"/>
    <col min="9225" max="9225" width="12.125" style="66" customWidth="1"/>
    <col min="9226" max="9226" width="12.75390625" style="66" customWidth="1"/>
    <col min="9227" max="9227" width="9.375" style="66" customWidth="1"/>
    <col min="9228" max="9228" width="9.25390625" style="66" bestFit="1" customWidth="1"/>
    <col min="9229" max="9229" width="13.125" style="66" customWidth="1"/>
    <col min="9230" max="9230" width="13.625" style="66" customWidth="1"/>
    <col min="9231" max="9231" width="9.625" style="66" customWidth="1"/>
    <col min="9232" max="9232" width="14.875" style="66" customWidth="1"/>
    <col min="9233" max="9472" width="9.125" style="66" customWidth="1"/>
    <col min="9473" max="9473" width="5.625" style="66" customWidth="1"/>
    <col min="9474" max="9474" width="33.625" style="66" customWidth="1"/>
    <col min="9475" max="9475" width="15.625" style="66" customWidth="1"/>
    <col min="9476" max="9476" width="9.625" style="66" customWidth="1"/>
    <col min="9477" max="9477" width="11.75390625" style="66" customWidth="1"/>
    <col min="9478" max="9478" width="13.125" style="66" customWidth="1"/>
    <col min="9479" max="9479" width="9.125" style="66" customWidth="1"/>
    <col min="9480" max="9480" width="9.25390625" style="66" bestFit="1" customWidth="1"/>
    <col min="9481" max="9481" width="12.125" style="66" customWidth="1"/>
    <col min="9482" max="9482" width="12.75390625" style="66" customWidth="1"/>
    <col min="9483" max="9483" width="9.375" style="66" customWidth="1"/>
    <col min="9484" max="9484" width="9.25390625" style="66" bestFit="1" customWidth="1"/>
    <col min="9485" max="9485" width="13.125" style="66" customWidth="1"/>
    <col min="9486" max="9486" width="13.625" style="66" customWidth="1"/>
    <col min="9487" max="9487" width="9.625" style="66" customWidth="1"/>
    <col min="9488" max="9488" width="14.875" style="66" customWidth="1"/>
    <col min="9489" max="9728" width="9.125" style="66" customWidth="1"/>
    <col min="9729" max="9729" width="5.625" style="66" customWidth="1"/>
    <col min="9730" max="9730" width="33.625" style="66" customWidth="1"/>
    <col min="9731" max="9731" width="15.625" style="66" customWidth="1"/>
    <col min="9732" max="9732" width="9.625" style="66" customWidth="1"/>
    <col min="9733" max="9733" width="11.75390625" style="66" customWidth="1"/>
    <col min="9734" max="9734" width="13.125" style="66" customWidth="1"/>
    <col min="9735" max="9735" width="9.125" style="66" customWidth="1"/>
    <col min="9736" max="9736" width="9.25390625" style="66" bestFit="1" customWidth="1"/>
    <col min="9737" max="9737" width="12.125" style="66" customWidth="1"/>
    <col min="9738" max="9738" width="12.75390625" style="66" customWidth="1"/>
    <col min="9739" max="9739" width="9.375" style="66" customWidth="1"/>
    <col min="9740" max="9740" width="9.25390625" style="66" bestFit="1" customWidth="1"/>
    <col min="9741" max="9741" width="13.125" style="66" customWidth="1"/>
    <col min="9742" max="9742" width="13.625" style="66" customWidth="1"/>
    <col min="9743" max="9743" width="9.625" style="66" customWidth="1"/>
    <col min="9744" max="9744" width="14.875" style="66" customWidth="1"/>
    <col min="9745" max="9984" width="9.125" style="66" customWidth="1"/>
    <col min="9985" max="9985" width="5.625" style="66" customWidth="1"/>
    <col min="9986" max="9986" width="33.625" style="66" customWidth="1"/>
    <col min="9987" max="9987" width="15.625" style="66" customWidth="1"/>
    <col min="9988" max="9988" width="9.625" style="66" customWidth="1"/>
    <col min="9989" max="9989" width="11.75390625" style="66" customWidth="1"/>
    <col min="9990" max="9990" width="13.125" style="66" customWidth="1"/>
    <col min="9991" max="9991" width="9.125" style="66" customWidth="1"/>
    <col min="9992" max="9992" width="9.25390625" style="66" bestFit="1" customWidth="1"/>
    <col min="9993" max="9993" width="12.125" style="66" customWidth="1"/>
    <col min="9994" max="9994" width="12.75390625" style="66" customWidth="1"/>
    <col min="9995" max="9995" width="9.375" style="66" customWidth="1"/>
    <col min="9996" max="9996" width="9.25390625" style="66" bestFit="1" customWidth="1"/>
    <col min="9997" max="9997" width="13.125" style="66" customWidth="1"/>
    <col min="9998" max="9998" width="13.625" style="66" customWidth="1"/>
    <col min="9999" max="9999" width="9.625" style="66" customWidth="1"/>
    <col min="10000" max="10000" width="14.875" style="66" customWidth="1"/>
    <col min="10001" max="10240" width="9.125" style="66" customWidth="1"/>
    <col min="10241" max="10241" width="5.625" style="66" customWidth="1"/>
    <col min="10242" max="10242" width="33.625" style="66" customWidth="1"/>
    <col min="10243" max="10243" width="15.625" style="66" customWidth="1"/>
    <col min="10244" max="10244" width="9.625" style="66" customWidth="1"/>
    <col min="10245" max="10245" width="11.75390625" style="66" customWidth="1"/>
    <col min="10246" max="10246" width="13.125" style="66" customWidth="1"/>
    <col min="10247" max="10247" width="9.125" style="66" customWidth="1"/>
    <col min="10248" max="10248" width="9.25390625" style="66" bestFit="1" customWidth="1"/>
    <col min="10249" max="10249" width="12.125" style="66" customWidth="1"/>
    <col min="10250" max="10250" width="12.75390625" style="66" customWidth="1"/>
    <col min="10251" max="10251" width="9.375" style="66" customWidth="1"/>
    <col min="10252" max="10252" width="9.25390625" style="66" bestFit="1" customWidth="1"/>
    <col min="10253" max="10253" width="13.125" style="66" customWidth="1"/>
    <col min="10254" max="10254" width="13.625" style="66" customWidth="1"/>
    <col min="10255" max="10255" width="9.625" style="66" customWidth="1"/>
    <col min="10256" max="10256" width="14.875" style="66" customWidth="1"/>
    <col min="10257" max="10496" width="9.125" style="66" customWidth="1"/>
    <col min="10497" max="10497" width="5.625" style="66" customWidth="1"/>
    <col min="10498" max="10498" width="33.625" style="66" customWidth="1"/>
    <col min="10499" max="10499" width="15.625" style="66" customWidth="1"/>
    <col min="10500" max="10500" width="9.625" style="66" customWidth="1"/>
    <col min="10501" max="10501" width="11.75390625" style="66" customWidth="1"/>
    <col min="10502" max="10502" width="13.125" style="66" customWidth="1"/>
    <col min="10503" max="10503" width="9.125" style="66" customWidth="1"/>
    <col min="10504" max="10504" width="9.25390625" style="66" bestFit="1" customWidth="1"/>
    <col min="10505" max="10505" width="12.125" style="66" customWidth="1"/>
    <col min="10506" max="10506" width="12.75390625" style="66" customWidth="1"/>
    <col min="10507" max="10507" width="9.375" style="66" customWidth="1"/>
    <col min="10508" max="10508" width="9.25390625" style="66" bestFit="1" customWidth="1"/>
    <col min="10509" max="10509" width="13.125" style="66" customWidth="1"/>
    <col min="10510" max="10510" width="13.625" style="66" customWidth="1"/>
    <col min="10511" max="10511" width="9.625" style="66" customWidth="1"/>
    <col min="10512" max="10512" width="14.875" style="66" customWidth="1"/>
    <col min="10513" max="10752" width="9.125" style="66" customWidth="1"/>
    <col min="10753" max="10753" width="5.625" style="66" customWidth="1"/>
    <col min="10754" max="10754" width="33.625" style="66" customWidth="1"/>
    <col min="10755" max="10755" width="15.625" style="66" customWidth="1"/>
    <col min="10756" max="10756" width="9.625" style="66" customWidth="1"/>
    <col min="10757" max="10757" width="11.75390625" style="66" customWidth="1"/>
    <col min="10758" max="10758" width="13.125" style="66" customWidth="1"/>
    <col min="10759" max="10759" width="9.125" style="66" customWidth="1"/>
    <col min="10760" max="10760" width="9.25390625" style="66" bestFit="1" customWidth="1"/>
    <col min="10761" max="10761" width="12.125" style="66" customWidth="1"/>
    <col min="10762" max="10762" width="12.75390625" style="66" customWidth="1"/>
    <col min="10763" max="10763" width="9.375" style="66" customWidth="1"/>
    <col min="10764" max="10764" width="9.25390625" style="66" bestFit="1" customWidth="1"/>
    <col min="10765" max="10765" width="13.125" style="66" customWidth="1"/>
    <col min="10766" max="10766" width="13.625" style="66" customWidth="1"/>
    <col min="10767" max="10767" width="9.625" style="66" customWidth="1"/>
    <col min="10768" max="10768" width="14.875" style="66" customWidth="1"/>
    <col min="10769" max="11008" width="9.125" style="66" customWidth="1"/>
    <col min="11009" max="11009" width="5.625" style="66" customWidth="1"/>
    <col min="11010" max="11010" width="33.625" style="66" customWidth="1"/>
    <col min="11011" max="11011" width="15.625" style="66" customWidth="1"/>
    <col min="11012" max="11012" width="9.625" style="66" customWidth="1"/>
    <col min="11013" max="11013" width="11.75390625" style="66" customWidth="1"/>
    <col min="11014" max="11014" width="13.125" style="66" customWidth="1"/>
    <col min="11015" max="11015" width="9.125" style="66" customWidth="1"/>
    <col min="11016" max="11016" width="9.25390625" style="66" bestFit="1" customWidth="1"/>
    <col min="11017" max="11017" width="12.125" style="66" customWidth="1"/>
    <col min="11018" max="11018" width="12.75390625" style="66" customWidth="1"/>
    <col min="11019" max="11019" width="9.375" style="66" customWidth="1"/>
    <col min="11020" max="11020" width="9.25390625" style="66" bestFit="1" customWidth="1"/>
    <col min="11021" max="11021" width="13.125" style="66" customWidth="1"/>
    <col min="11022" max="11022" width="13.625" style="66" customWidth="1"/>
    <col min="11023" max="11023" width="9.625" style="66" customWidth="1"/>
    <col min="11024" max="11024" width="14.875" style="66" customWidth="1"/>
    <col min="11025" max="11264" width="9.125" style="66" customWidth="1"/>
    <col min="11265" max="11265" width="5.625" style="66" customWidth="1"/>
    <col min="11266" max="11266" width="33.625" style="66" customWidth="1"/>
    <col min="11267" max="11267" width="15.625" style="66" customWidth="1"/>
    <col min="11268" max="11268" width="9.625" style="66" customWidth="1"/>
    <col min="11269" max="11269" width="11.75390625" style="66" customWidth="1"/>
    <col min="11270" max="11270" width="13.125" style="66" customWidth="1"/>
    <col min="11271" max="11271" width="9.125" style="66" customWidth="1"/>
    <col min="11272" max="11272" width="9.25390625" style="66" bestFit="1" customWidth="1"/>
    <col min="11273" max="11273" width="12.125" style="66" customWidth="1"/>
    <col min="11274" max="11274" width="12.75390625" style="66" customWidth="1"/>
    <col min="11275" max="11275" width="9.375" style="66" customWidth="1"/>
    <col min="11276" max="11276" width="9.25390625" style="66" bestFit="1" customWidth="1"/>
    <col min="11277" max="11277" width="13.125" style="66" customWidth="1"/>
    <col min="11278" max="11278" width="13.625" style="66" customWidth="1"/>
    <col min="11279" max="11279" width="9.625" style="66" customWidth="1"/>
    <col min="11280" max="11280" width="14.875" style="66" customWidth="1"/>
    <col min="11281" max="11520" width="9.125" style="66" customWidth="1"/>
    <col min="11521" max="11521" width="5.625" style="66" customWidth="1"/>
    <col min="11522" max="11522" width="33.625" style="66" customWidth="1"/>
    <col min="11523" max="11523" width="15.625" style="66" customWidth="1"/>
    <col min="11524" max="11524" width="9.625" style="66" customWidth="1"/>
    <col min="11525" max="11525" width="11.75390625" style="66" customWidth="1"/>
    <col min="11526" max="11526" width="13.125" style="66" customWidth="1"/>
    <col min="11527" max="11527" width="9.125" style="66" customWidth="1"/>
    <col min="11528" max="11528" width="9.25390625" style="66" bestFit="1" customWidth="1"/>
    <col min="11529" max="11529" width="12.125" style="66" customWidth="1"/>
    <col min="11530" max="11530" width="12.75390625" style="66" customWidth="1"/>
    <col min="11531" max="11531" width="9.375" style="66" customWidth="1"/>
    <col min="11532" max="11532" width="9.25390625" style="66" bestFit="1" customWidth="1"/>
    <col min="11533" max="11533" width="13.125" style="66" customWidth="1"/>
    <col min="11534" max="11534" width="13.625" style="66" customWidth="1"/>
    <col min="11535" max="11535" width="9.625" style="66" customWidth="1"/>
    <col min="11536" max="11536" width="14.875" style="66" customWidth="1"/>
    <col min="11537" max="11776" width="9.125" style="66" customWidth="1"/>
    <col min="11777" max="11777" width="5.625" style="66" customWidth="1"/>
    <col min="11778" max="11778" width="33.625" style="66" customWidth="1"/>
    <col min="11779" max="11779" width="15.625" style="66" customWidth="1"/>
    <col min="11780" max="11780" width="9.625" style="66" customWidth="1"/>
    <col min="11781" max="11781" width="11.75390625" style="66" customWidth="1"/>
    <col min="11782" max="11782" width="13.125" style="66" customWidth="1"/>
    <col min="11783" max="11783" width="9.125" style="66" customWidth="1"/>
    <col min="11784" max="11784" width="9.25390625" style="66" bestFit="1" customWidth="1"/>
    <col min="11785" max="11785" width="12.125" style="66" customWidth="1"/>
    <col min="11786" max="11786" width="12.75390625" style="66" customWidth="1"/>
    <col min="11787" max="11787" width="9.375" style="66" customWidth="1"/>
    <col min="11788" max="11788" width="9.25390625" style="66" bestFit="1" customWidth="1"/>
    <col min="11789" max="11789" width="13.125" style="66" customWidth="1"/>
    <col min="11790" max="11790" width="13.625" style="66" customWidth="1"/>
    <col min="11791" max="11791" width="9.625" style="66" customWidth="1"/>
    <col min="11792" max="11792" width="14.875" style="66" customWidth="1"/>
    <col min="11793" max="12032" width="9.125" style="66" customWidth="1"/>
    <col min="12033" max="12033" width="5.625" style="66" customWidth="1"/>
    <col min="12034" max="12034" width="33.625" style="66" customWidth="1"/>
    <col min="12035" max="12035" width="15.625" style="66" customWidth="1"/>
    <col min="12036" max="12036" width="9.625" style="66" customWidth="1"/>
    <col min="12037" max="12037" width="11.75390625" style="66" customWidth="1"/>
    <col min="12038" max="12038" width="13.125" style="66" customWidth="1"/>
    <col min="12039" max="12039" width="9.125" style="66" customWidth="1"/>
    <col min="12040" max="12040" width="9.25390625" style="66" bestFit="1" customWidth="1"/>
    <col min="12041" max="12041" width="12.125" style="66" customWidth="1"/>
    <col min="12042" max="12042" width="12.75390625" style="66" customWidth="1"/>
    <col min="12043" max="12043" width="9.375" style="66" customWidth="1"/>
    <col min="12044" max="12044" width="9.25390625" style="66" bestFit="1" customWidth="1"/>
    <col min="12045" max="12045" width="13.125" style="66" customWidth="1"/>
    <col min="12046" max="12046" width="13.625" style="66" customWidth="1"/>
    <col min="12047" max="12047" width="9.625" style="66" customWidth="1"/>
    <col min="12048" max="12048" width="14.875" style="66" customWidth="1"/>
    <col min="12049" max="12288" width="9.125" style="66" customWidth="1"/>
    <col min="12289" max="12289" width="5.625" style="66" customWidth="1"/>
    <col min="12290" max="12290" width="33.625" style="66" customWidth="1"/>
    <col min="12291" max="12291" width="15.625" style="66" customWidth="1"/>
    <col min="12292" max="12292" width="9.625" style="66" customWidth="1"/>
    <col min="12293" max="12293" width="11.75390625" style="66" customWidth="1"/>
    <col min="12294" max="12294" width="13.125" style="66" customWidth="1"/>
    <col min="12295" max="12295" width="9.125" style="66" customWidth="1"/>
    <col min="12296" max="12296" width="9.25390625" style="66" bestFit="1" customWidth="1"/>
    <col min="12297" max="12297" width="12.125" style="66" customWidth="1"/>
    <col min="12298" max="12298" width="12.75390625" style="66" customWidth="1"/>
    <col min="12299" max="12299" width="9.375" style="66" customWidth="1"/>
    <col min="12300" max="12300" width="9.25390625" style="66" bestFit="1" customWidth="1"/>
    <col min="12301" max="12301" width="13.125" style="66" customWidth="1"/>
    <col min="12302" max="12302" width="13.625" style="66" customWidth="1"/>
    <col min="12303" max="12303" width="9.625" style="66" customWidth="1"/>
    <col min="12304" max="12304" width="14.875" style="66" customWidth="1"/>
    <col min="12305" max="12544" width="9.125" style="66" customWidth="1"/>
    <col min="12545" max="12545" width="5.625" style="66" customWidth="1"/>
    <col min="12546" max="12546" width="33.625" style="66" customWidth="1"/>
    <col min="12547" max="12547" width="15.625" style="66" customWidth="1"/>
    <col min="12548" max="12548" width="9.625" style="66" customWidth="1"/>
    <col min="12549" max="12549" width="11.75390625" style="66" customWidth="1"/>
    <col min="12550" max="12550" width="13.125" style="66" customWidth="1"/>
    <col min="12551" max="12551" width="9.125" style="66" customWidth="1"/>
    <col min="12552" max="12552" width="9.25390625" style="66" bestFit="1" customWidth="1"/>
    <col min="12553" max="12553" width="12.125" style="66" customWidth="1"/>
    <col min="12554" max="12554" width="12.75390625" style="66" customWidth="1"/>
    <col min="12555" max="12555" width="9.375" style="66" customWidth="1"/>
    <col min="12556" max="12556" width="9.25390625" style="66" bestFit="1" customWidth="1"/>
    <col min="12557" max="12557" width="13.125" style="66" customWidth="1"/>
    <col min="12558" max="12558" width="13.625" style="66" customWidth="1"/>
    <col min="12559" max="12559" width="9.625" style="66" customWidth="1"/>
    <col min="12560" max="12560" width="14.875" style="66" customWidth="1"/>
    <col min="12561" max="12800" width="9.125" style="66" customWidth="1"/>
    <col min="12801" max="12801" width="5.625" style="66" customWidth="1"/>
    <col min="12802" max="12802" width="33.625" style="66" customWidth="1"/>
    <col min="12803" max="12803" width="15.625" style="66" customWidth="1"/>
    <col min="12804" max="12804" width="9.625" style="66" customWidth="1"/>
    <col min="12805" max="12805" width="11.75390625" style="66" customWidth="1"/>
    <col min="12806" max="12806" width="13.125" style="66" customWidth="1"/>
    <col min="12807" max="12807" width="9.125" style="66" customWidth="1"/>
    <col min="12808" max="12808" width="9.25390625" style="66" bestFit="1" customWidth="1"/>
    <col min="12809" max="12809" width="12.125" style="66" customWidth="1"/>
    <col min="12810" max="12810" width="12.75390625" style="66" customWidth="1"/>
    <col min="12811" max="12811" width="9.375" style="66" customWidth="1"/>
    <col min="12812" max="12812" width="9.25390625" style="66" bestFit="1" customWidth="1"/>
    <col min="12813" max="12813" width="13.125" style="66" customWidth="1"/>
    <col min="12814" max="12814" width="13.625" style="66" customWidth="1"/>
    <col min="12815" max="12815" width="9.625" style="66" customWidth="1"/>
    <col min="12816" max="12816" width="14.875" style="66" customWidth="1"/>
    <col min="12817" max="13056" width="9.125" style="66" customWidth="1"/>
    <col min="13057" max="13057" width="5.625" style="66" customWidth="1"/>
    <col min="13058" max="13058" width="33.625" style="66" customWidth="1"/>
    <col min="13059" max="13059" width="15.625" style="66" customWidth="1"/>
    <col min="13060" max="13060" width="9.625" style="66" customWidth="1"/>
    <col min="13061" max="13061" width="11.75390625" style="66" customWidth="1"/>
    <col min="13062" max="13062" width="13.125" style="66" customWidth="1"/>
    <col min="13063" max="13063" width="9.125" style="66" customWidth="1"/>
    <col min="13064" max="13064" width="9.25390625" style="66" bestFit="1" customWidth="1"/>
    <col min="13065" max="13065" width="12.125" style="66" customWidth="1"/>
    <col min="13066" max="13066" width="12.75390625" style="66" customWidth="1"/>
    <col min="13067" max="13067" width="9.375" style="66" customWidth="1"/>
    <col min="13068" max="13068" width="9.25390625" style="66" bestFit="1" customWidth="1"/>
    <col min="13069" max="13069" width="13.125" style="66" customWidth="1"/>
    <col min="13070" max="13070" width="13.625" style="66" customWidth="1"/>
    <col min="13071" max="13071" width="9.625" style="66" customWidth="1"/>
    <col min="13072" max="13072" width="14.875" style="66" customWidth="1"/>
    <col min="13073" max="13312" width="9.125" style="66" customWidth="1"/>
    <col min="13313" max="13313" width="5.625" style="66" customWidth="1"/>
    <col min="13314" max="13314" width="33.625" style="66" customWidth="1"/>
    <col min="13315" max="13315" width="15.625" style="66" customWidth="1"/>
    <col min="13316" max="13316" width="9.625" style="66" customWidth="1"/>
    <col min="13317" max="13317" width="11.75390625" style="66" customWidth="1"/>
    <col min="13318" max="13318" width="13.125" style="66" customWidth="1"/>
    <col min="13319" max="13319" width="9.125" style="66" customWidth="1"/>
    <col min="13320" max="13320" width="9.25390625" style="66" bestFit="1" customWidth="1"/>
    <col min="13321" max="13321" width="12.125" style="66" customWidth="1"/>
    <col min="13322" max="13322" width="12.75390625" style="66" customWidth="1"/>
    <col min="13323" max="13323" width="9.375" style="66" customWidth="1"/>
    <col min="13324" max="13324" width="9.25390625" style="66" bestFit="1" customWidth="1"/>
    <col min="13325" max="13325" width="13.125" style="66" customWidth="1"/>
    <col min="13326" max="13326" width="13.625" style="66" customWidth="1"/>
    <col min="13327" max="13327" width="9.625" style="66" customWidth="1"/>
    <col min="13328" max="13328" width="14.875" style="66" customWidth="1"/>
    <col min="13329" max="13568" width="9.125" style="66" customWidth="1"/>
    <col min="13569" max="13569" width="5.625" style="66" customWidth="1"/>
    <col min="13570" max="13570" width="33.625" style="66" customWidth="1"/>
    <col min="13571" max="13571" width="15.625" style="66" customWidth="1"/>
    <col min="13572" max="13572" width="9.625" style="66" customWidth="1"/>
    <col min="13573" max="13573" width="11.75390625" style="66" customWidth="1"/>
    <col min="13574" max="13574" width="13.125" style="66" customWidth="1"/>
    <col min="13575" max="13575" width="9.125" style="66" customWidth="1"/>
    <col min="13576" max="13576" width="9.25390625" style="66" bestFit="1" customWidth="1"/>
    <col min="13577" max="13577" width="12.125" style="66" customWidth="1"/>
    <col min="13578" max="13578" width="12.75390625" style="66" customWidth="1"/>
    <col min="13579" max="13579" width="9.375" style="66" customWidth="1"/>
    <col min="13580" max="13580" width="9.25390625" style="66" bestFit="1" customWidth="1"/>
    <col min="13581" max="13581" width="13.125" style="66" customWidth="1"/>
    <col min="13582" max="13582" width="13.625" style="66" customWidth="1"/>
    <col min="13583" max="13583" width="9.625" style="66" customWidth="1"/>
    <col min="13584" max="13584" width="14.875" style="66" customWidth="1"/>
    <col min="13585" max="13824" width="9.125" style="66" customWidth="1"/>
    <col min="13825" max="13825" width="5.625" style="66" customWidth="1"/>
    <col min="13826" max="13826" width="33.625" style="66" customWidth="1"/>
    <col min="13827" max="13827" width="15.625" style="66" customWidth="1"/>
    <col min="13828" max="13828" width="9.625" style="66" customWidth="1"/>
    <col min="13829" max="13829" width="11.75390625" style="66" customWidth="1"/>
    <col min="13830" max="13830" width="13.125" style="66" customWidth="1"/>
    <col min="13831" max="13831" width="9.125" style="66" customWidth="1"/>
    <col min="13832" max="13832" width="9.25390625" style="66" bestFit="1" customWidth="1"/>
    <col min="13833" max="13833" width="12.125" style="66" customWidth="1"/>
    <col min="13834" max="13834" width="12.75390625" style="66" customWidth="1"/>
    <col min="13835" max="13835" width="9.375" style="66" customWidth="1"/>
    <col min="13836" max="13836" width="9.25390625" style="66" bestFit="1" customWidth="1"/>
    <col min="13837" max="13837" width="13.125" style="66" customWidth="1"/>
    <col min="13838" max="13838" width="13.625" style="66" customWidth="1"/>
    <col min="13839" max="13839" width="9.625" style="66" customWidth="1"/>
    <col min="13840" max="13840" width="14.875" style="66" customWidth="1"/>
    <col min="13841" max="14080" width="9.125" style="66" customWidth="1"/>
    <col min="14081" max="14081" width="5.625" style="66" customWidth="1"/>
    <col min="14082" max="14082" width="33.625" style="66" customWidth="1"/>
    <col min="14083" max="14083" width="15.625" style="66" customWidth="1"/>
    <col min="14084" max="14084" width="9.625" style="66" customWidth="1"/>
    <col min="14085" max="14085" width="11.75390625" style="66" customWidth="1"/>
    <col min="14086" max="14086" width="13.125" style="66" customWidth="1"/>
    <col min="14087" max="14087" width="9.125" style="66" customWidth="1"/>
    <col min="14088" max="14088" width="9.25390625" style="66" bestFit="1" customWidth="1"/>
    <col min="14089" max="14089" width="12.125" style="66" customWidth="1"/>
    <col min="14090" max="14090" width="12.75390625" style="66" customWidth="1"/>
    <col min="14091" max="14091" width="9.375" style="66" customWidth="1"/>
    <col min="14092" max="14092" width="9.25390625" style="66" bestFit="1" customWidth="1"/>
    <col min="14093" max="14093" width="13.125" style="66" customWidth="1"/>
    <col min="14094" max="14094" width="13.625" style="66" customWidth="1"/>
    <col min="14095" max="14095" width="9.625" style="66" customWidth="1"/>
    <col min="14096" max="14096" width="14.875" style="66" customWidth="1"/>
    <col min="14097" max="14336" width="9.125" style="66" customWidth="1"/>
    <col min="14337" max="14337" width="5.625" style="66" customWidth="1"/>
    <col min="14338" max="14338" width="33.625" style="66" customWidth="1"/>
    <col min="14339" max="14339" width="15.625" style="66" customWidth="1"/>
    <col min="14340" max="14340" width="9.625" style="66" customWidth="1"/>
    <col min="14341" max="14341" width="11.75390625" style="66" customWidth="1"/>
    <col min="14342" max="14342" width="13.125" style="66" customWidth="1"/>
    <col min="14343" max="14343" width="9.125" style="66" customWidth="1"/>
    <col min="14344" max="14344" width="9.25390625" style="66" bestFit="1" customWidth="1"/>
    <col min="14345" max="14345" width="12.125" style="66" customWidth="1"/>
    <col min="14346" max="14346" width="12.75390625" style="66" customWidth="1"/>
    <col min="14347" max="14347" width="9.375" style="66" customWidth="1"/>
    <col min="14348" max="14348" width="9.25390625" style="66" bestFit="1" customWidth="1"/>
    <col min="14349" max="14349" width="13.125" style="66" customWidth="1"/>
    <col min="14350" max="14350" width="13.625" style="66" customWidth="1"/>
    <col min="14351" max="14351" width="9.625" style="66" customWidth="1"/>
    <col min="14352" max="14352" width="14.875" style="66" customWidth="1"/>
    <col min="14353" max="14592" width="9.125" style="66" customWidth="1"/>
    <col min="14593" max="14593" width="5.625" style="66" customWidth="1"/>
    <col min="14594" max="14594" width="33.625" style="66" customWidth="1"/>
    <col min="14595" max="14595" width="15.625" style="66" customWidth="1"/>
    <col min="14596" max="14596" width="9.625" style="66" customWidth="1"/>
    <col min="14597" max="14597" width="11.75390625" style="66" customWidth="1"/>
    <col min="14598" max="14598" width="13.125" style="66" customWidth="1"/>
    <col min="14599" max="14599" width="9.125" style="66" customWidth="1"/>
    <col min="14600" max="14600" width="9.25390625" style="66" bestFit="1" customWidth="1"/>
    <col min="14601" max="14601" width="12.125" style="66" customWidth="1"/>
    <col min="14602" max="14602" width="12.75390625" style="66" customWidth="1"/>
    <col min="14603" max="14603" width="9.375" style="66" customWidth="1"/>
    <col min="14604" max="14604" width="9.25390625" style="66" bestFit="1" customWidth="1"/>
    <col min="14605" max="14605" width="13.125" style="66" customWidth="1"/>
    <col min="14606" max="14606" width="13.625" style="66" customWidth="1"/>
    <col min="14607" max="14607" width="9.625" style="66" customWidth="1"/>
    <col min="14608" max="14608" width="14.875" style="66" customWidth="1"/>
    <col min="14609" max="14848" width="9.125" style="66" customWidth="1"/>
    <col min="14849" max="14849" width="5.625" style="66" customWidth="1"/>
    <col min="14850" max="14850" width="33.625" style="66" customWidth="1"/>
    <col min="14851" max="14851" width="15.625" style="66" customWidth="1"/>
    <col min="14852" max="14852" width="9.625" style="66" customWidth="1"/>
    <col min="14853" max="14853" width="11.75390625" style="66" customWidth="1"/>
    <col min="14854" max="14854" width="13.125" style="66" customWidth="1"/>
    <col min="14855" max="14855" width="9.125" style="66" customWidth="1"/>
    <col min="14856" max="14856" width="9.25390625" style="66" bestFit="1" customWidth="1"/>
    <col min="14857" max="14857" width="12.125" style="66" customWidth="1"/>
    <col min="14858" max="14858" width="12.75390625" style="66" customWidth="1"/>
    <col min="14859" max="14859" width="9.375" style="66" customWidth="1"/>
    <col min="14860" max="14860" width="9.25390625" style="66" bestFit="1" customWidth="1"/>
    <col min="14861" max="14861" width="13.125" style="66" customWidth="1"/>
    <col min="14862" max="14862" width="13.625" style="66" customWidth="1"/>
    <col min="14863" max="14863" width="9.625" style="66" customWidth="1"/>
    <col min="14864" max="14864" width="14.875" style="66" customWidth="1"/>
    <col min="14865" max="15104" width="9.125" style="66" customWidth="1"/>
    <col min="15105" max="15105" width="5.625" style="66" customWidth="1"/>
    <col min="15106" max="15106" width="33.625" style="66" customWidth="1"/>
    <col min="15107" max="15107" width="15.625" style="66" customWidth="1"/>
    <col min="15108" max="15108" width="9.625" style="66" customWidth="1"/>
    <col min="15109" max="15109" width="11.75390625" style="66" customWidth="1"/>
    <col min="15110" max="15110" width="13.125" style="66" customWidth="1"/>
    <col min="15111" max="15111" width="9.125" style="66" customWidth="1"/>
    <col min="15112" max="15112" width="9.25390625" style="66" bestFit="1" customWidth="1"/>
    <col min="15113" max="15113" width="12.125" style="66" customWidth="1"/>
    <col min="15114" max="15114" width="12.75390625" style="66" customWidth="1"/>
    <col min="15115" max="15115" width="9.375" style="66" customWidth="1"/>
    <col min="15116" max="15116" width="9.25390625" style="66" bestFit="1" customWidth="1"/>
    <col min="15117" max="15117" width="13.125" style="66" customWidth="1"/>
    <col min="15118" max="15118" width="13.625" style="66" customWidth="1"/>
    <col min="15119" max="15119" width="9.625" style="66" customWidth="1"/>
    <col min="15120" max="15120" width="14.875" style="66" customWidth="1"/>
    <col min="15121" max="15360" width="9.125" style="66" customWidth="1"/>
    <col min="15361" max="15361" width="5.625" style="66" customWidth="1"/>
    <col min="15362" max="15362" width="33.625" style="66" customWidth="1"/>
    <col min="15363" max="15363" width="15.625" style="66" customWidth="1"/>
    <col min="15364" max="15364" width="9.625" style="66" customWidth="1"/>
    <col min="15365" max="15365" width="11.75390625" style="66" customWidth="1"/>
    <col min="15366" max="15366" width="13.125" style="66" customWidth="1"/>
    <col min="15367" max="15367" width="9.125" style="66" customWidth="1"/>
    <col min="15368" max="15368" width="9.25390625" style="66" bestFit="1" customWidth="1"/>
    <col min="15369" max="15369" width="12.125" style="66" customWidth="1"/>
    <col min="15370" max="15370" width="12.75390625" style="66" customWidth="1"/>
    <col min="15371" max="15371" width="9.375" style="66" customWidth="1"/>
    <col min="15372" max="15372" width="9.25390625" style="66" bestFit="1" customWidth="1"/>
    <col min="15373" max="15373" width="13.125" style="66" customWidth="1"/>
    <col min="15374" max="15374" width="13.625" style="66" customWidth="1"/>
    <col min="15375" max="15375" width="9.625" style="66" customWidth="1"/>
    <col min="15376" max="15376" width="14.875" style="66" customWidth="1"/>
    <col min="15377" max="15616" width="9.125" style="66" customWidth="1"/>
    <col min="15617" max="15617" width="5.625" style="66" customWidth="1"/>
    <col min="15618" max="15618" width="33.625" style="66" customWidth="1"/>
    <col min="15619" max="15619" width="15.625" style="66" customWidth="1"/>
    <col min="15620" max="15620" width="9.625" style="66" customWidth="1"/>
    <col min="15621" max="15621" width="11.75390625" style="66" customWidth="1"/>
    <col min="15622" max="15622" width="13.125" style="66" customWidth="1"/>
    <col min="15623" max="15623" width="9.125" style="66" customWidth="1"/>
    <col min="15624" max="15624" width="9.25390625" style="66" bestFit="1" customWidth="1"/>
    <col min="15625" max="15625" width="12.125" style="66" customWidth="1"/>
    <col min="15626" max="15626" width="12.75390625" style="66" customWidth="1"/>
    <col min="15627" max="15627" width="9.375" style="66" customWidth="1"/>
    <col min="15628" max="15628" width="9.25390625" style="66" bestFit="1" customWidth="1"/>
    <col min="15629" max="15629" width="13.125" style="66" customWidth="1"/>
    <col min="15630" max="15630" width="13.625" style="66" customWidth="1"/>
    <col min="15631" max="15631" width="9.625" style="66" customWidth="1"/>
    <col min="15632" max="15632" width="14.875" style="66" customWidth="1"/>
    <col min="15633" max="15872" width="9.125" style="66" customWidth="1"/>
    <col min="15873" max="15873" width="5.625" style="66" customWidth="1"/>
    <col min="15874" max="15874" width="33.625" style="66" customWidth="1"/>
    <col min="15875" max="15875" width="15.625" style="66" customWidth="1"/>
    <col min="15876" max="15876" width="9.625" style="66" customWidth="1"/>
    <col min="15877" max="15877" width="11.75390625" style="66" customWidth="1"/>
    <col min="15878" max="15878" width="13.125" style="66" customWidth="1"/>
    <col min="15879" max="15879" width="9.125" style="66" customWidth="1"/>
    <col min="15880" max="15880" width="9.25390625" style="66" bestFit="1" customWidth="1"/>
    <col min="15881" max="15881" width="12.125" style="66" customWidth="1"/>
    <col min="15882" max="15882" width="12.75390625" style="66" customWidth="1"/>
    <col min="15883" max="15883" width="9.375" style="66" customWidth="1"/>
    <col min="15884" max="15884" width="9.25390625" style="66" bestFit="1" customWidth="1"/>
    <col min="15885" max="15885" width="13.125" style="66" customWidth="1"/>
    <col min="15886" max="15886" width="13.625" style="66" customWidth="1"/>
    <col min="15887" max="15887" width="9.625" style="66" customWidth="1"/>
    <col min="15888" max="15888" width="14.875" style="66" customWidth="1"/>
    <col min="15889" max="16128" width="9.125" style="66" customWidth="1"/>
    <col min="16129" max="16129" width="5.625" style="66" customWidth="1"/>
    <col min="16130" max="16130" width="33.625" style="66" customWidth="1"/>
    <col min="16131" max="16131" width="15.625" style="66" customWidth="1"/>
    <col min="16132" max="16132" width="9.625" style="66" customWidth="1"/>
    <col min="16133" max="16133" width="11.75390625" style="66" customWidth="1"/>
    <col min="16134" max="16134" width="13.125" style="66" customWidth="1"/>
    <col min="16135" max="16135" width="9.125" style="66" customWidth="1"/>
    <col min="16136" max="16136" width="9.25390625" style="66" bestFit="1" customWidth="1"/>
    <col min="16137" max="16137" width="12.125" style="66" customWidth="1"/>
    <col min="16138" max="16138" width="12.75390625" style="66" customWidth="1"/>
    <col min="16139" max="16139" width="9.375" style="66" customWidth="1"/>
    <col min="16140" max="16140" width="9.25390625" style="66" bestFit="1" customWidth="1"/>
    <col min="16141" max="16141" width="13.125" style="66" customWidth="1"/>
    <col min="16142" max="16142" width="13.625" style="66" customWidth="1"/>
    <col min="16143" max="16143" width="9.625" style="66" customWidth="1"/>
    <col min="16144" max="16144" width="14.875" style="66" customWidth="1"/>
    <col min="16145" max="16384" width="9.125" style="66" customWidth="1"/>
  </cols>
  <sheetData>
    <row r="1" spans="13:16" ht="12.75">
      <c r="M1" s="197" t="s">
        <v>592</v>
      </c>
      <c r="N1" s="197"/>
      <c r="O1" s="197"/>
      <c r="P1" s="197"/>
    </row>
    <row r="2" spans="13:16" ht="12.75">
      <c r="M2" s="197" t="s">
        <v>602</v>
      </c>
      <c r="N2" s="197"/>
      <c r="O2" s="197"/>
      <c r="P2" s="197"/>
    </row>
    <row r="3" spans="13:16" ht="12.75">
      <c r="M3" s="197" t="s">
        <v>605</v>
      </c>
      <c r="N3" s="197"/>
      <c r="O3" s="197"/>
      <c r="P3" s="197"/>
    </row>
    <row r="5" spans="8:16" ht="12.75">
      <c r="H5" s="68" t="s">
        <v>388</v>
      </c>
      <c r="P5" s="69"/>
    </row>
    <row r="6" spans="1:16" ht="12.75">
      <c r="A6" s="198" t="s">
        <v>185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8" spans="1:16" ht="12.75">
      <c r="A8" s="199" t="s">
        <v>114</v>
      </c>
      <c r="B8" s="199" t="s">
        <v>389</v>
      </c>
      <c r="C8" s="196" t="s">
        <v>611</v>
      </c>
      <c r="D8" s="196" t="s">
        <v>124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 t="s">
        <v>390</v>
      </c>
    </row>
    <row r="9" spans="1:16" ht="17.25" customHeight="1">
      <c r="A9" s="199"/>
      <c r="B9" s="199"/>
      <c r="C9" s="196"/>
      <c r="D9" s="196" t="s">
        <v>130</v>
      </c>
      <c r="E9" s="196"/>
      <c r="F9" s="196"/>
      <c r="G9" s="196"/>
      <c r="H9" s="196" t="s">
        <v>131</v>
      </c>
      <c r="I9" s="196"/>
      <c r="J9" s="196"/>
      <c r="K9" s="196"/>
      <c r="L9" s="196" t="s">
        <v>186</v>
      </c>
      <c r="M9" s="196"/>
      <c r="N9" s="196"/>
      <c r="O9" s="196"/>
      <c r="P9" s="196"/>
    </row>
    <row r="10" spans="1:16" ht="75">
      <c r="A10" s="199"/>
      <c r="B10" s="199"/>
      <c r="C10" s="196"/>
      <c r="D10" s="159" t="s">
        <v>391</v>
      </c>
      <c r="E10" s="159" t="s">
        <v>392</v>
      </c>
      <c r="F10" s="159" t="s">
        <v>125</v>
      </c>
      <c r="G10" s="160" t="s">
        <v>126</v>
      </c>
      <c r="H10" s="159" t="s">
        <v>391</v>
      </c>
      <c r="I10" s="159" t="s">
        <v>392</v>
      </c>
      <c r="J10" s="159" t="s">
        <v>125</v>
      </c>
      <c r="K10" s="160" t="s">
        <v>126</v>
      </c>
      <c r="L10" s="159" t="s">
        <v>391</v>
      </c>
      <c r="M10" s="159" t="s">
        <v>392</v>
      </c>
      <c r="N10" s="159" t="s">
        <v>125</v>
      </c>
      <c r="O10" s="160" t="s">
        <v>126</v>
      </c>
      <c r="P10" s="196"/>
    </row>
    <row r="11" spans="1:16" ht="18.6" customHeight="1">
      <c r="A11" s="71" t="s">
        <v>397</v>
      </c>
      <c r="B11" s="71" t="s">
        <v>52</v>
      </c>
      <c r="C11" s="72" t="s">
        <v>393</v>
      </c>
      <c r="D11" s="73">
        <f>D12</f>
        <v>0</v>
      </c>
      <c r="E11" s="73">
        <f aca="true" t="shared" si="0" ref="E11:N12">E12</f>
        <v>11002.5</v>
      </c>
      <c r="F11" s="73">
        <f t="shared" si="0"/>
        <v>0</v>
      </c>
      <c r="G11" s="73">
        <f aca="true" t="shared" si="1" ref="G11:G13">D11+E11+F11</f>
        <v>11002.5</v>
      </c>
      <c r="H11" s="73">
        <f t="shared" si="0"/>
        <v>0</v>
      </c>
      <c r="I11" s="73">
        <f t="shared" si="0"/>
        <v>8001.8</v>
      </c>
      <c r="J11" s="73">
        <f t="shared" si="0"/>
        <v>0</v>
      </c>
      <c r="K11" s="73">
        <f>H11+I11+J11</f>
        <v>8001.8</v>
      </c>
      <c r="L11" s="73">
        <f t="shared" si="0"/>
        <v>0</v>
      </c>
      <c r="M11" s="74">
        <f t="shared" si="0"/>
        <v>9002.1</v>
      </c>
      <c r="N11" s="74">
        <f t="shared" si="0"/>
        <v>0</v>
      </c>
      <c r="O11" s="73">
        <f>L11+M11+N11</f>
        <v>9002.1</v>
      </c>
      <c r="P11" s="75" t="s">
        <v>60</v>
      </c>
    </row>
    <row r="12" spans="1:16" ht="19.15" customHeight="1">
      <c r="A12" s="71" t="s">
        <v>394</v>
      </c>
      <c r="B12" s="71" t="s">
        <v>109</v>
      </c>
      <c r="C12" s="72" t="s">
        <v>393</v>
      </c>
      <c r="D12" s="74">
        <f>D13</f>
        <v>0</v>
      </c>
      <c r="E12" s="74">
        <f t="shared" si="0"/>
        <v>11002.5</v>
      </c>
      <c r="F12" s="74">
        <f t="shared" si="0"/>
        <v>0</v>
      </c>
      <c r="G12" s="73">
        <f t="shared" si="1"/>
        <v>11002.5</v>
      </c>
      <c r="H12" s="74">
        <f>H13</f>
        <v>0</v>
      </c>
      <c r="I12" s="74">
        <f t="shared" si="0"/>
        <v>8001.8</v>
      </c>
      <c r="J12" s="74">
        <f t="shared" si="0"/>
        <v>0</v>
      </c>
      <c r="K12" s="73">
        <f>H12+I12+J12</f>
        <v>8001.8</v>
      </c>
      <c r="L12" s="74">
        <f>L13</f>
        <v>0</v>
      </c>
      <c r="M12" s="74">
        <f t="shared" si="0"/>
        <v>9002.1</v>
      </c>
      <c r="N12" s="74">
        <f t="shared" si="0"/>
        <v>0</v>
      </c>
      <c r="O12" s="73">
        <f>L12+M12+N12</f>
        <v>9002.1</v>
      </c>
      <c r="P12" s="76" t="s">
        <v>108</v>
      </c>
    </row>
    <row r="13" spans="1:16" ht="137.45" customHeight="1">
      <c r="A13" s="71" t="s">
        <v>395</v>
      </c>
      <c r="B13" s="71" t="s">
        <v>128</v>
      </c>
      <c r="C13" s="71" t="s">
        <v>4</v>
      </c>
      <c r="D13" s="77">
        <v>0</v>
      </c>
      <c r="E13" s="77">
        <f>'№8 '!E476</f>
        <v>11002.5</v>
      </c>
      <c r="F13" s="77">
        <v>0</v>
      </c>
      <c r="G13" s="73">
        <f t="shared" si="1"/>
        <v>11002.5</v>
      </c>
      <c r="H13" s="77">
        <v>0</v>
      </c>
      <c r="I13" s="77">
        <f>'№8 '!F476</f>
        <v>8001.8</v>
      </c>
      <c r="J13" s="77">
        <v>0</v>
      </c>
      <c r="K13" s="73">
        <f>H13+I13+J13</f>
        <v>8001.8</v>
      </c>
      <c r="L13" s="77">
        <v>0</v>
      </c>
      <c r="M13" s="77">
        <f>'№8 '!G475</f>
        <v>9002.1</v>
      </c>
      <c r="N13" s="77">
        <v>0</v>
      </c>
      <c r="O13" s="73">
        <f>L13+M13+N13</f>
        <v>9002.1</v>
      </c>
      <c r="P13" s="76" t="s">
        <v>108</v>
      </c>
    </row>
    <row r="14" spans="1:16" ht="15.75" customHeight="1">
      <c r="A14" s="78"/>
      <c r="B14" s="78" t="s">
        <v>396</v>
      </c>
      <c r="C14" s="70"/>
      <c r="D14" s="73">
        <f>D11</f>
        <v>0</v>
      </c>
      <c r="E14" s="73">
        <f aca="true" t="shared" si="2" ref="E14:O14">E11</f>
        <v>11002.5</v>
      </c>
      <c r="F14" s="73">
        <f t="shared" si="2"/>
        <v>0</v>
      </c>
      <c r="G14" s="73">
        <f t="shared" si="2"/>
        <v>11002.5</v>
      </c>
      <c r="H14" s="73">
        <f t="shared" si="2"/>
        <v>0</v>
      </c>
      <c r="I14" s="73">
        <f t="shared" si="2"/>
        <v>8001.8</v>
      </c>
      <c r="J14" s="73">
        <f t="shared" si="2"/>
        <v>0</v>
      </c>
      <c r="K14" s="73">
        <f t="shared" si="2"/>
        <v>8001.8</v>
      </c>
      <c r="L14" s="73">
        <f t="shared" si="2"/>
        <v>0</v>
      </c>
      <c r="M14" s="73">
        <f t="shared" si="2"/>
        <v>9002.1</v>
      </c>
      <c r="N14" s="73">
        <f t="shared" si="2"/>
        <v>0</v>
      </c>
      <c r="O14" s="73">
        <f t="shared" si="2"/>
        <v>9002.1</v>
      </c>
      <c r="P14" s="76" t="s">
        <v>393</v>
      </c>
    </row>
    <row r="15" spans="1:16" ht="14.25" customHeight="1">
      <c r="A15" s="79"/>
      <c r="B15" s="79"/>
      <c r="C15" s="80"/>
      <c r="D15" s="81"/>
      <c r="E15" s="81"/>
      <c r="F15" s="81"/>
      <c r="G15" s="82"/>
      <c r="H15" s="81"/>
      <c r="I15" s="81"/>
      <c r="J15" s="81"/>
      <c r="K15" s="82"/>
      <c r="L15" s="81"/>
      <c r="M15" s="81"/>
      <c r="N15" s="81"/>
      <c r="O15" s="82"/>
      <c r="P15" s="83"/>
    </row>
    <row r="16" spans="1:16" ht="2.25" customHeight="1" hidden="1">
      <c r="A16" s="79"/>
      <c r="B16" s="79"/>
      <c r="C16" s="80"/>
      <c r="D16" s="81"/>
      <c r="E16" s="81"/>
      <c r="F16" s="81"/>
      <c r="G16" s="82"/>
      <c r="H16" s="81"/>
      <c r="I16" s="81"/>
      <c r="J16" s="81"/>
      <c r="K16" s="82"/>
      <c r="L16" s="81"/>
      <c r="M16" s="81"/>
      <c r="N16" s="81"/>
      <c r="O16" s="82"/>
      <c r="P16" s="83"/>
    </row>
    <row r="17" spans="1:16" ht="12.75" hidden="1">
      <c r="A17" s="79"/>
      <c r="B17" s="79"/>
      <c r="C17" s="80"/>
      <c r="D17" s="81"/>
      <c r="E17" s="81"/>
      <c r="F17" s="81"/>
      <c r="G17" s="82"/>
      <c r="H17" s="81"/>
      <c r="I17" s="81"/>
      <c r="J17" s="81"/>
      <c r="K17" s="82"/>
      <c r="L17" s="81"/>
      <c r="M17" s="81"/>
      <c r="N17" s="81"/>
      <c r="O17" s="82"/>
      <c r="P17" s="83"/>
    </row>
    <row r="18" spans="1:16" ht="12.75" hidden="1">
      <c r="A18" s="79"/>
      <c r="B18" s="79"/>
      <c r="C18" s="80"/>
      <c r="D18" s="81" t="e">
        <f>#REF!+#REF!+#REF!</f>
        <v>#REF!</v>
      </c>
      <c r="E18" s="81" t="e">
        <f>#REF!+#REF!+#REF!</f>
        <v>#REF!</v>
      </c>
      <c r="F18" s="81" t="e">
        <f>#REF!+#REF!+#REF!</f>
        <v>#REF!</v>
      </c>
      <c r="G18" s="81" t="e">
        <f>#REF!+#REF!+#REF!</f>
        <v>#REF!</v>
      </c>
      <c r="H18" s="81" t="e">
        <f>#REF!+#REF!+#REF!</f>
        <v>#REF!</v>
      </c>
      <c r="I18" s="81" t="e">
        <f>#REF!+#REF!+#REF!</f>
        <v>#REF!</v>
      </c>
      <c r="J18" s="81" t="e">
        <f>#REF!+#REF!+#REF!</f>
        <v>#REF!</v>
      </c>
      <c r="K18" s="81" t="e">
        <f>#REF!+#REF!+#REF!</f>
        <v>#REF!</v>
      </c>
      <c r="L18" s="81" t="e">
        <f>#REF!+#REF!+#REF!</f>
        <v>#REF!</v>
      </c>
      <c r="M18" s="81" t="e">
        <f>#REF!+#REF!+#REF!</f>
        <v>#REF!</v>
      </c>
      <c r="N18" s="81" t="e">
        <f>#REF!+#REF!+#REF!</f>
        <v>#REF!</v>
      </c>
      <c r="O18" s="81" t="e">
        <f>#REF!+#REF!+#REF!</f>
        <v>#REF!</v>
      </c>
      <c r="P18" s="83"/>
    </row>
  </sheetData>
  <mergeCells count="12">
    <mergeCell ref="H9:K9"/>
    <mergeCell ref="L9:O9"/>
    <mergeCell ref="M1:P1"/>
    <mergeCell ref="M2:P2"/>
    <mergeCell ref="M3:P3"/>
    <mergeCell ref="A6:P6"/>
    <mergeCell ref="A8:A10"/>
    <mergeCell ref="B8:B10"/>
    <mergeCell ref="C8:C10"/>
    <mergeCell ref="D8:O8"/>
    <mergeCell ref="P8:P10"/>
    <mergeCell ref="D9:G9"/>
  </mergeCells>
  <printOptions/>
  <pageMargins left="0.4724409448818898" right="0.15748031496062992" top="0.9055118110236221" bottom="0.35433070866141736" header="0.31496062992125984" footer="0.196850393700787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90" zoomScaleNormal="90" workbookViewId="0" topLeftCell="A1">
      <selection activeCell="B4" sqref="B4"/>
    </sheetView>
  </sheetViews>
  <sheetFormatPr defaultColWidth="14.75390625" defaultRowHeight="12.75"/>
  <cols>
    <col min="1" max="1" width="8.25390625" style="1" customWidth="1"/>
    <col min="2" max="2" width="53.125" style="1" customWidth="1"/>
    <col min="3" max="3" width="12.75390625" style="1" customWidth="1"/>
    <col min="4" max="4" width="14.375" style="1" customWidth="1"/>
    <col min="5" max="5" width="13.875" style="1" customWidth="1"/>
    <col min="6" max="6" width="32.25390625" style="1" customWidth="1"/>
    <col min="7" max="256" width="14.75390625" style="1" customWidth="1"/>
    <col min="257" max="257" width="8.25390625" style="1" customWidth="1"/>
    <col min="258" max="258" width="53.125" style="1" customWidth="1"/>
    <col min="259" max="259" width="18.00390625" style="1" customWidth="1"/>
    <col min="260" max="261" width="17.625" style="1" customWidth="1"/>
    <col min="262" max="262" width="32.25390625" style="1" customWidth="1"/>
    <col min="263" max="512" width="14.75390625" style="1" customWidth="1"/>
    <col min="513" max="513" width="8.25390625" style="1" customWidth="1"/>
    <col min="514" max="514" width="53.125" style="1" customWidth="1"/>
    <col min="515" max="515" width="18.00390625" style="1" customWidth="1"/>
    <col min="516" max="517" width="17.625" style="1" customWidth="1"/>
    <col min="518" max="518" width="32.25390625" style="1" customWidth="1"/>
    <col min="519" max="768" width="14.75390625" style="1" customWidth="1"/>
    <col min="769" max="769" width="8.25390625" style="1" customWidth="1"/>
    <col min="770" max="770" width="53.125" style="1" customWidth="1"/>
    <col min="771" max="771" width="18.00390625" style="1" customWidth="1"/>
    <col min="772" max="773" width="17.625" style="1" customWidth="1"/>
    <col min="774" max="774" width="32.25390625" style="1" customWidth="1"/>
    <col min="775" max="1024" width="14.75390625" style="1" customWidth="1"/>
    <col min="1025" max="1025" width="8.25390625" style="1" customWidth="1"/>
    <col min="1026" max="1026" width="53.125" style="1" customWidth="1"/>
    <col min="1027" max="1027" width="18.00390625" style="1" customWidth="1"/>
    <col min="1028" max="1029" width="17.625" style="1" customWidth="1"/>
    <col min="1030" max="1030" width="32.25390625" style="1" customWidth="1"/>
    <col min="1031" max="1280" width="14.75390625" style="1" customWidth="1"/>
    <col min="1281" max="1281" width="8.25390625" style="1" customWidth="1"/>
    <col min="1282" max="1282" width="53.125" style="1" customWidth="1"/>
    <col min="1283" max="1283" width="18.00390625" style="1" customWidth="1"/>
    <col min="1284" max="1285" width="17.625" style="1" customWidth="1"/>
    <col min="1286" max="1286" width="32.25390625" style="1" customWidth="1"/>
    <col min="1287" max="1536" width="14.75390625" style="1" customWidth="1"/>
    <col min="1537" max="1537" width="8.25390625" style="1" customWidth="1"/>
    <col min="1538" max="1538" width="53.125" style="1" customWidth="1"/>
    <col min="1539" max="1539" width="18.00390625" style="1" customWidth="1"/>
    <col min="1540" max="1541" width="17.625" style="1" customWidth="1"/>
    <col min="1542" max="1542" width="32.25390625" style="1" customWidth="1"/>
    <col min="1543" max="1792" width="14.75390625" style="1" customWidth="1"/>
    <col min="1793" max="1793" width="8.25390625" style="1" customWidth="1"/>
    <col min="1794" max="1794" width="53.125" style="1" customWidth="1"/>
    <col min="1795" max="1795" width="18.00390625" style="1" customWidth="1"/>
    <col min="1796" max="1797" width="17.625" style="1" customWidth="1"/>
    <col min="1798" max="1798" width="32.25390625" style="1" customWidth="1"/>
    <col min="1799" max="2048" width="14.75390625" style="1" customWidth="1"/>
    <col min="2049" max="2049" width="8.25390625" style="1" customWidth="1"/>
    <col min="2050" max="2050" width="53.125" style="1" customWidth="1"/>
    <col min="2051" max="2051" width="18.00390625" style="1" customWidth="1"/>
    <col min="2052" max="2053" width="17.625" style="1" customWidth="1"/>
    <col min="2054" max="2054" width="32.25390625" style="1" customWidth="1"/>
    <col min="2055" max="2304" width="14.75390625" style="1" customWidth="1"/>
    <col min="2305" max="2305" width="8.25390625" style="1" customWidth="1"/>
    <col min="2306" max="2306" width="53.125" style="1" customWidth="1"/>
    <col min="2307" max="2307" width="18.00390625" style="1" customWidth="1"/>
    <col min="2308" max="2309" width="17.625" style="1" customWidth="1"/>
    <col min="2310" max="2310" width="32.25390625" style="1" customWidth="1"/>
    <col min="2311" max="2560" width="14.75390625" style="1" customWidth="1"/>
    <col min="2561" max="2561" width="8.25390625" style="1" customWidth="1"/>
    <col min="2562" max="2562" width="53.125" style="1" customWidth="1"/>
    <col min="2563" max="2563" width="18.00390625" style="1" customWidth="1"/>
    <col min="2564" max="2565" width="17.625" style="1" customWidth="1"/>
    <col min="2566" max="2566" width="32.25390625" style="1" customWidth="1"/>
    <col min="2567" max="2816" width="14.75390625" style="1" customWidth="1"/>
    <col min="2817" max="2817" width="8.25390625" style="1" customWidth="1"/>
    <col min="2818" max="2818" width="53.125" style="1" customWidth="1"/>
    <col min="2819" max="2819" width="18.00390625" style="1" customWidth="1"/>
    <col min="2820" max="2821" width="17.625" style="1" customWidth="1"/>
    <col min="2822" max="2822" width="32.25390625" style="1" customWidth="1"/>
    <col min="2823" max="3072" width="14.75390625" style="1" customWidth="1"/>
    <col min="3073" max="3073" width="8.25390625" style="1" customWidth="1"/>
    <col min="3074" max="3074" width="53.125" style="1" customWidth="1"/>
    <col min="3075" max="3075" width="18.00390625" style="1" customWidth="1"/>
    <col min="3076" max="3077" width="17.625" style="1" customWidth="1"/>
    <col min="3078" max="3078" width="32.25390625" style="1" customWidth="1"/>
    <col min="3079" max="3328" width="14.75390625" style="1" customWidth="1"/>
    <col min="3329" max="3329" width="8.25390625" style="1" customWidth="1"/>
    <col min="3330" max="3330" width="53.125" style="1" customWidth="1"/>
    <col min="3331" max="3331" width="18.00390625" style="1" customWidth="1"/>
    <col min="3332" max="3333" width="17.625" style="1" customWidth="1"/>
    <col min="3334" max="3334" width="32.25390625" style="1" customWidth="1"/>
    <col min="3335" max="3584" width="14.75390625" style="1" customWidth="1"/>
    <col min="3585" max="3585" width="8.25390625" style="1" customWidth="1"/>
    <col min="3586" max="3586" width="53.125" style="1" customWidth="1"/>
    <col min="3587" max="3587" width="18.00390625" style="1" customWidth="1"/>
    <col min="3588" max="3589" width="17.625" style="1" customWidth="1"/>
    <col min="3590" max="3590" width="32.25390625" style="1" customWidth="1"/>
    <col min="3591" max="3840" width="14.75390625" style="1" customWidth="1"/>
    <col min="3841" max="3841" width="8.25390625" style="1" customWidth="1"/>
    <col min="3842" max="3842" width="53.125" style="1" customWidth="1"/>
    <col min="3843" max="3843" width="18.00390625" style="1" customWidth="1"/>
    <col min="3844" max="3845" width="17.625" style="1" customWidth="1"/>
    <col min="3846" max="3846" width="32.25390625" style="1" customWidth="1"/>
    <col min="3847" max="4096" width="14.75390625" style="1" customWidth="1"/>
    <col min="4097" max="4097" width="8.25390625" style="1" customWidth="1"/>
    <col min="4098" max="4098" width="53.125" style="1" customWidth="1"/>
    <col min="4099" max="4099" width="18.00390625" style="1" customWidth="1"/>
    <col min="4100" max="4101" width="17.625" style="1" customWidth="1"/>
    <col min="4102" max="4102" width="32.25390625" style="1" customWidth="1"/>
    <col min="4103" max="4352" width="14.75390625" style="1" customWidth="1"/>
    <col min="4353" max="4353" width="8.25390625" style="1" customWidth="1"/>
    <col min="4354" max="4354" width="53.125" style="1" customWidth="1"/>
    <col min="4355" max="4355" width="18.00390625" style="1" customWidth="1"/>
    <col min="4356" max="4357" width="17.625" style="1" customWidth="1"/>
    <col min="4358" max="4358" width="32.25390625" style="1" customWidth="1"/>
    <col min="4359" max="4608" width="14.75390625" style="1" customWidth="1"/>
    <col min="4609" max="4609" width="8.25390625" style="1" customWidth="1"/>
    <col min="4610" max="4610" width="53.125" style="1" customWidth="1"/>
    <col min="4611" max="4611" width="18.00390625" style="1" customWidth="1"/>
    <col min="4612" max="4613" width="17.625" style="1" customWidth="1"/>
    <col min="4614" max="4614" width="32.25390625" style="1" customWidth="1"/>
    <col min="4615" max="4864" width="14.75390625" style="1" customWidth="1"/>
    <col min="4865" max="4865" width="8.25390625" style="1" customWidth="1"/>
    <col min="4866" max="4866" width="53.125" style="1" customWidth="1"/>
    <col min="4867" max="4867" width="18.00390625" style="1" customWidth="1"/>
    <col min="4868" max="4869" width="17.625" style="1" customWidth="1"/>
    <col min="4870" max="4870" width="32.25390625" style="1" customWidth="1"/>
    <col min="4871" max="5120" width="14.75390625" style="1" customWidth="1"/>
    <col min="5121" max="5121" width="8.25390625" style="1" customWidth="1"/>
    <col min="5122" max="5122" width="53.125" style="1" customWidth="1"/>
    <col min="5123" max="5123" width="18.00390625" style="1" customWidth="1"/>
    <col min="5124" max="5125" width="17.625" style="1" customWidth="1"/>
    <col min="5126" max="5126" width="32.25390625" style="1" customWidth="1"/>
    <col min="5127" max="5376" width="14.75390625" style="1" customWidth="1"/>
    <col min="5377" max="5377" width="8.25390625" style="1" customWidth="1"/>
    <col min="5378" max="5378" width="53.125" style="1" customWidth="1"/>
    <col min="5379" max="5379" width="18.00390625" style="1" customWidth="1"/>
    <col min="5380" max="5381" width="17.625" style="1" customWidth="1"/>
    <col min="5382" max="5382" width="32.25390625" style="1" customWidth="1"/>
    <col min="5383" max="5632" width="14.75390625" style="1" customWidth="1"/>
    <col min="5633" max="5633" width="8.25390625" style="1" customWidth="1"/>
    <col min="5634" max="5634" width="53.125" style="1" customWidth="1"/>
    <col min="5635" max="5635" width="18.00390625" style="1" customWidth="1"/>
    <col min="5636" max="5637" width="17.625" style="1" customWidth="1"/>
    <col min="5638" max="5638" width="32.25390625" style="1" customWidth="1"/>
    <col min="5639" max="5888" width="14.75390625" style="1" customWidth="1"/>
    <col min="5889" max="5889" width="8.25390625" style="1" customWidth="1"/>
    <col min="5890" max="5890" width="53.125" style="1" customWidth="1"/>
    <col min="5891" max="5891" width="18.00390625" style="1" customWidth="1"/>
    <col min="5892" max="5893" width="17.625" style="1" customWidth="1"/>
    <col min="5894" max="5894" width="32.25390625" style="1" customWidth="1"/>
    <col min="5895" max="6144" width="14.75390625" style="1" customWidth="1"/>
    <col min="6145" max="6145" width="8.25390625" style="1" customWidth="1"/>
    <col min="6146" max="6146" width="53.125" style="1" customWidth="1"/>
    <col min="6147" max="6147" width="18.00390625" style="1" customWidth="1"/>
    <col min="6148" max="6149" width="17.625" style="1" customWidth="1"/>
    <col min="6150" max="6150" width="32.25390625" style="1" customWidth="1"/>
    <col min="6151" max="6400" width="14.75390625" style="1" customWidth="1"/>
    <col min="6401" max="6401" width="8.25390625" style="1" customWidth="1"/>
    <col min="6402" max="6402" width="53.125" style="1" customWidth="1"/>
    <col min="6403" max="6403" width="18.00390625" style="1" customWidth="1"/>
    <col min="6404" max="6405" width="17.625" style="1" customWidth="1"/>
    <col min="6406" max="6406" width="32.25390625" style="1" customWidth="1"/>
    <col min="6407" max="6656" width="14.75390625" style="1" customWidth="1"/>
    <col min="6657" max="6657" width="8.25390625" style="1" customWidth="1"/>
    <col min="6658" max="6658" width="53.125" style="1" customWidth="1"/>
    <col min="6659" max="6659" width="18.00390625" style="1" customWidth="1"/>
    <col min="6660" max="6661" width="17.625" style="1" customWidth="1"/>
    <col min="6662" max="6662" width="32.25390625" style="1" customWidth="1"/>
    <col min="6663" max="6912" width="14.75390625" style="1" customWidth="1"/>
    <col min="6913" max="6913" width="8.25390625" style="1" customWidth="1"/>
    <col min="6914" max="6914" width="53.125" style="1" customWidth="1"/>
    <col min="6915" max="6915" width="18.00390625" style="1" customWidth="1"/>
    <col min="6916" max="6917" width="17.625" style="1" customWidth="1"/>
    <col min="6918" max="6918" width="32.25390625" style="1" customWidth="1"/>
    <col min="6919" max="7168" width="14.75390625" style="1" customWidth="1"/>
    <col min="7169" max="7169" width="8.25390625" style="1" customWidth="1"/>
    <col min="7170" max="7170" width="53.125" style="1" customWidth="1"/>
    <col min="7171" max="7171" width="18.00390625" style="1" customWidth="1"/>
    <col min="7172" max="7173" width="17.625" style="1" customWidth="1"/>
    <col min="7174" max="7174" width="32.25390625" style="1" customWidth="1"/>
    <col min="7175" max="7424" width="14.75390625" style="1" customWidth="1"/>
    <col min="7425" max="7425" width="8.25390625" style="1" customWidth="1"/>
    <col min="7426" max="7426" width="53.125" style="1" customWidth="1"/>
    <col min="7427" max="7427" width="18.00390625" style="1" customWidth="1"/>
    <col min="7428" max="7429" width="17.625" style="1" customWidth="1"/>
    <col min="7430" max="7430" width="32.25390625" style="1" customWidth="1"/>
    <col min="7431" max="7680" width="14.75390625" style="1" customWidth="1"/>
    <col min="7681" max="7681" width="8.25390625" style="1" customWidth="1"/>
    <col min="7682" max="7682" width="53.125" style="1" customWidth="1"/>
    <col min="7683" max="7683" width="18.00390625" style="1" customWidth="1"/>
    <col min="7684" max="7685" width="17.625" style="1" customWidth="1"/>
    <col min="7686" max="7686" width="32.25390625" style="1" customWidth="1"/>
    <col min="7687" max="7936" width="14.75390625" style="1" customWidth="1"/>
    <col min="7937" max="7937" width="8.25390625" style="1" customWidth="1"/>
    <col min="7938" max="7938" width="53.125" style="1" customWidth="1"/>
    <col min="7939" max="7939" width="18.00390625" style="1" customWidth="1"/>
    <col min="7940" max="7941" width="17.625" style="1" customWidth="1"/>
    <col min="7942" max="7942" width="32.25390625" style="1" customWidth="1"/>
    <col min="7943" max="8192" width="14.75390625" style="1" customWidth="1"/>
    <col min="8193" max="8193" width="8.25390625" style="1" customWidth="1"/>
    <col min="8194" max="8194" width="53.125" style="1" customWidth="1"/>
    <col min="8195" max="8195" width="18.00390625" style="1" customWidth="1"/>
    <col min="8196" max="8197" width="17.625" style="1" customWidth="1"/>
    <col min="8198" max="8198" width="32.25390625" style="1" customWidth="1"/>
    <col min="8199" max="8448" width="14.75390625" style="1" customWidth="1"/>
    <col min="8449" max="8449" width="8.25390625" style="1" customWidth="1"/>
    <col min="8450" max="8450" width="53.125" style="1" customWidth="1"/>
    <col min="8451" max="8451" width="18.00390625" style="1" customWidth="1"/>
    <col min="8452" max="8453" width="17.625" style="1" customWidth="1"/>
    <col min="8454" max="8454" width="32.25390625" style="1" customWidth="1"/>
    <col min="8455" max="8704" width="14.75390625" style="1" customWidth="1"/>
    <col min="8705" max="8705" width="8.25390625" style="1" customWidth="1"/>
    <col min="8706" max="8706" width="53.125" style="1" customWidth="1"/>
    <col min="8707" max="8707" width="18.00390625" style="1" customWidth="1"/>
    <col min="8708" max="8709" width="17.625" style="1" customWidth="1"/>
    <col min="8710" max="8710" width="32.25390625" style="1" customWidth="1"/>
    <col min="8711" max="8960" width="14.75390625" style="1" customWidth="1"/>
    <col min="8961" max="8961" width="8.25390625" style="1" customWidth="1"/>
    <col min="8962" max="8962" width="53.125" style="1" customWidth="1"/>
    <col min="8963" max="8963" width="18.00390625" style="1" customWidth="1"/>
    <col min="8964" max="8965" width="17.625" style="1" customWidth="1"/>
    <col min="8966" max="8966" width="32.25390625" style="1" customWidth="1"/>
    <col min="8967" max="9216" width="14.75390625" style="1" customWidth="1"/>
    <col min="9217" max="9217" width="8.25390625" style="1" customWidth="1"/>
    <col min="9218" max="9218" width="53.125" style="1" customWidth="1"/>
    <col min="9219" max="9219" width="18.00390625" style="1" customWidth="1"/>
    <col min="9220" max="9221" width="17.625" style="1" customWidth="1"/>
    <col min="9222" max="9222" width="32.25390625" style="1" customWidth="1"/>
    <col min="9223" max="9472" width="14.75390625" style="1" customWidth="1"/>
    <col min="9473" max="9473" width="8.25390625" style="1" customWidth="1"/>
    <col min="9474" max="9474" width="53.125" style="1" customWidth="1"/>
    <col min="9475" max="9475" width="18.00390625" style="1" customWidth="1"/>
    <col min="9476" max="9477" width="17.625" style="1" customWidth="1"/>
    <col min="9478" max="9478" width="32.25390625" style="1" customWidth="1"/>
    <col min="9479" max="9728" width="14.75390625" style="1" customWidth="1"/>
    <col min="9729" max="9729" width="8.25390625" style="1" customWidth="1"/>
    <col min="9730" max="9730" width="53.125" style="1" customWidth="1"/>
    <col min="9731" max="9731" width="18.00390625" style="1" customWidth="1"/>
    <col min="9732" max="9733" width="17.625" style="1" customWidth="1"/>
    <col min="9734" max="9734" width="32.25390625" style="1" customWidth="1"/>
    <col min="9735" max="9984" width="14.75390625" style="1" customWidth="1"/>
    <col min="9985" max="9985" width="8.25390625" style="1" customWidth="1"/>
    <col min="9986" max="9986" width="53.125" style="1" customWidth="1"/>
    <col min="9987" max="9987" width="18.00390625" style="1" customWidth="1"/>
    <col min="9988" max="9989" width="17.625" style="1" customWidth="1"/>
    <col min="9990" max="9990" width="32.25390625" style="1" customWidth="1"/>
    <col min="9991" max="10240" width="14.75390625" style="1" customWidth="1"/>
    <col min="10241" max="10241" width="8.25390625" style="1" customWidth="1"/>
    <col min="10242" max="10242" width="53.125" style="1" customWidth="1"/>
    <col min="10243" max="10243" width="18.00390625" style="1" customWidth="1"/>
    <col min="10244" max="10245" width="17.625" style="1" customWidth="1"/>
    <col min="10246" max="10246" width="32.25390625" style="1" customWidth="1"/>
    <col min="10247" max="10496" width="14.75390625" style="1" customWidth="1"/>
    <col min="10497" max="10497" width="8.25390625" style="1" customWidth="1"/>
    <col min="10498" max="10498" width="53.125" style="1" customWidth="1"/>
    <col min="10499" max="10499" width="18.00390625" style="1" customWidth="1"/>
    <col min="10500" max="10501" width="17.625" style="1" customWidth="1"/>
    <col min="10502" max="10502" width="32.25390625" style="1" customWidth="1"/>
    <col min="10503" max="10752" width="14.75390625" style="1" customWidth="1"/>
    <col min="10753" max="10753" width="8.25390625" style="1" customWidth="1"/>
    <col min="10754" max="10754" width="53.125" style="1" customWidth="1"/>
    <col min="10755" max="10755" width="18.00390625" style="1" customWidth="1"/>
    <col min="10756" max="10757" width="17.625" style="1" customWidth="1"/>
    <col min="10758" max="10758" width="32.25390625" style="1" customWidth="1"/>
    <col min="10759" max="11008" width="14.75390625" style="1" customWidth="1"/>
    <col min="11009" max="11009" width="8.25390625" style="1" customWidth="1"/>
    <col min="11010" max="11010" width="53.125" style="1" customWidth="1"/>
    <col min="11011" max="11011" width="18.00390625" style="1" customWidth="1"/>
    <col min="11012" max="11013" width="17.625" style="1" customWidth="1"/>
    <col min="11014" max="11014" width="32.25390625" style="1" customWidth="1"/>
    <col min="11015" max="11264" width="14.75390625" style="1" customWidth="1"/>
    <col min="11265" max="11265" width="8.25390625" style="1" customWidth="1"/>
    <col min="11266" max="11266" width="53.125" style="1" customWidth="1"/>
    <col min="11267" max="11267" width="18.00390625" style="1" customWidth="1"/>
    <col min="11268" max="11269" width="17.625" style="1" customWidth="1"/>
    <col min="11270" max="11270" width="32.25390625" style="1" customWidth="1"/>
    <col min="11271" max="11520" width="14.75390625" style="1" customWidth="1"/>
    <col min="11521" max="11521" width="8.25390625" style="1" customWidth="1"/>
    <col min="11522" max="11522" width="53.125" style="1" customWidth="1"/>
    <col min="11523" max="11523" width="18.00390625" style="1" customWidth="1"/>
    <col min="11524" max="11525" width="17.625" style="1" customWidth="1"/>
    <col min="11526" max="11526" width="32.25390625" style="1" customWidth="1"/>
    <col min="11527" max="11776" width="14.75390625" style="1" customWidth="1"/>
    <col min="11777" max="11777" width="8.25390625" style="1" customWidth="1"/>
    <col min="11778" max="11778" width="53.125" style="1" customWidth="1"/>
    <col min="11779" max="11779" width="18.00390625" style="1" customWidth="1"/>
    <col min="11780" max="11781" width="17.625" style="1" customWidth="1"/>
    <col min="11782" max="11782" width="32.25390625" style="1" customWidth="1"/>
    <col min="11783" max="12032" width="14.75390625" style="1" customWidth="1"/>
    <col min="12033" max="12033" width="8.25390625" style="1" customWidth="1"/>
    <col min="12034" max="12034" width="53.125" style="1" customWidth="1"/>
    <col min="12035" max="12035" width="18.00390625" style="1" customWidth="1"/>
    <col min="12036" max="12037" width="17.625" style="1" customWidth="1"/>
    <col min="12038" max="12038" width="32.25390625" style="1" customWidth="1"/>
    <col min="12039" max="12288" width="14.75390625" style="1" customWidth="1"/>
    <col min="12289" max="12289" width="8.25390625" style="1" customWidth="1"/>
    <col min="12290" max="12290" width="53.125" style="1" customWidth="1"/>
    <col min="12291" max="12291" width="18.00390625" style="1" customWidth="1"/>
    <col min="12292" max="12293" width="17.625" style="1" customWidth="1"/>
    <col min="12294" max="12294" width="32.25390625" style="1" customWidth="1"/>
    <col min="12295" max="12544" width="14.75390625" style="1" customWidth="1"/>
    <col min="12545" max="12545" width="8.25390625" style="1" customWidth="1"/>
    <col min="12546" max="12546" width="53.125" style="1" customWidth="1"/>
    <col min="12547" max="12547" width="18.00390625" style="1" customWidth="1"/>
    <col min="12548" max="12549" width="17.625" style="1" customWidth="1"/>
    <col min="12550" max="12550" width="32.25390625" style="1" customWidth="1"/>
    <col min="12551" max="12800" width="14.75390625" style="1" customWidth="1"/>
    <col min="12801" max="12801" width="8.25390625" style="1" customWidth="1"/>
    <col min="12802" max="12802" width="53.125" style="1" customWidth="1"/>
    <col min="12803" max="12803" width="18.00390625" style="1" customWidth="1"/>
    <col min="12804" max="12805" width="17.625" style="1" customWidth="1"/>
    <col min="12806" max="12806" width="32.25390625" style="1" customWidth="1"/>
    <col min="12807" max="13056" width="14.75390625" style="1" customWidth="1"/>
    <col min="13057" max="13057" width="8.25390625" style="1" customWidth="1"/>
    <col min="13058" max="13058" width="53.125" style="1" customWidth="1"/>
    <col min="13059" max="13059" width="18.00390625" style="1" customWidth="1"/>
    <col min="13060" max="13061" width="17.625" style="1" customWidth="1"/>
    <col min="13062" max="13062" width="32.25390625" style="1" customWidth="1"/>
    <col min="13063" max="13312" width="14.75390625" style="1" customWidth="1"/>
    <col min="13313" max="13313" width="8.25390625" style="1" customWidth="1"/>
    <col min="13314" max="13314" width="53.125" style="1" customWidth="1"/>
    <col min="13315" max="13315" width="18.00390625" style="1" customWidth="1"/>
    <col min="13316" max="13317" width="17.625" style="1" customWidth="1"/>
    <col min="13318" max="13318" width="32.25390625" style="1" customWidth="1"/>
    <col min="13319" max="13568" width="14.75390625" style="1" customWidth="1"/>
    <col min="13569" max="13569" width="8.25390625" style="1" customWidth="1"/>
    <col min="13570" max="13570" width="53.125" style="1" customWidth="1"/>
    <col min="13571" max="13571" width="18.00390625" style="1" customWidth="1"/>
    <col min="13572" max="13573" width="17.625" style="1" customWidth="1"/>
    <col min="13574" max="13574" width="32.25390625" style="1" customWidth="1"/>
    <col min="13575" max="13824" width="14.75390625" style="1" customWidth="1"/>
    <col min="13825" max="13825" width="8.25390625" style="1" customWidth="1"/>
    <col min="13826" max="13826" width="53.125" style="1" customWidth="1"/>
    <col min="13827" max="13827" width="18.00390625" style="1" customWidth="1"/>
    <col min="13828" max="13829" width="17.625" style="1" customWidth="1"/>
    <col min="13830" max="13830" width="32.25390625" style="1" customWidth="1"/>
    <col min="13831" max="14080" width="14.75390625" style="1" customWidth="1"/>
    <col min="14081" max="14081" width="8.25390625" style="1" customWidth="1"/>
    <col min="14082" max="14082" width="53.125" style="1" customWidth="1"/>
    <col min="14083" max="14083" width="18.00390625" style="1" customWidth="1"/>
    <col min="14084" max="14085" width="17.625" style="1" customWidth="1"/>
    <col min="14086" max="14086" width="32.25390625" style="1" customWidth="1"/>
    <col min="14087" max="14336" width="14.75390625" style="1" customWidth="1"/>
    <col min="14337" max="14337" width="8.25390625" style="1" customWidth="1"/>
    <col min="14338" max="14338" width="53.125" style="1" customWidth="1"/>
    <col min="14339" max="14339" width="18.00390625" style="1" customWidth="1"/>
    <col min="14340" max="14341" width="17.625" style="1" customWidth="1"/>
    <col min="14342" max="14342" width="32.25390625" style="1" customWidth="1"/>
    <col min="14343" max="14592" width="14.75390625" style="1" customWidth="1"/>
    <col min="14593" max="14593" width="8.25390625" style="1" customWidth="1"/>
    <col min="14594" max="14594" width="53.125" style="1" customWidth="1"/>
    <col min="14595" max="14595" width="18.00390625" style="1" customWidth="1"/>
    <col min="14596" max="14597" width="17.625" style="1" customWidth="1"/>
    <col min="14598" max="14598" width="32.25390625" style="1" customWidth="1"/>
    <col min="14599" max="14848" width="14.75390625" style="1" customWidth="1"/>
    <col min="14849" max="14849" width="8.25390625" style="1" customWidth="1"/>
    <col min="14850" max="14850" width="53.125" style="1" customWidth="1"/>
    <col min="14851" max="14851" width="18.00390625" style="1" customWidth="1"/>
    <col min="14852" max="14853" width="17.625" style="1" customWidth="1"/>
    <col min="14854" max="14854" width="32.25390625" style="1" customWidth="1"/>
    <col min="14855" max="15104" width="14.75390625" style="1" customWidth="1"/>
    <col min="15105" max="15105" width="8.25390625" style="1" customWidth="1"/>
    <col min="15106" max="15106" width="53.125" style="1" customWidth="1"/>
    <col min="15107" max="15107" width="18.00390625" style="1" customWidth="1"/>
    <col min="15108" max="15109" width="17.625" style="1" customWidth="1"/>
    <col min="15110" max="15110" width="32.25390625" style="1" customWidth="1"/>
    <col min="15111" max="15360" width="14.75390625" style="1" customWidth="1"/>
    <col min="15361" max="15361" width="8.25390625" style="1" customWidth="1"/>
    <col min="15362" max="15362" width="53.125" style="1" customWidth="1"/>
    <col min="15363" max="15363" width="18.00390625" style="1" customWidth="1"/>
    <col min="15364" max="15365" width="17.625" style="1" customWidth="1"/>
    <col min="15366" max="15366" width="32.25390625" style="1" customWidth="1"/>
    <col min="15367" max="15616" width="14.75390625" style="1" customWidth="1"/>
    <col min="15617" max="15617" width="8.25390625" style="1" customWidth="1"/>
    <col min="15618" max="15618" width="53.125" style="1" customWidth="1"/>
    <col min="15619" max="15619" width="18.00390625" style="1" customWidth="1"/>
    <col min="15620" max="15621" width="17.625" style="1" customWidth="1"/>
    <col min="15622" max="15622" width="32.25390625" style="1" customWidth="1"/>
    <col min="15623" max="15872" width="14.75390625" style="1" customWidth="1"/>
    <col min="15873" max="15873" width="8.25390625" style="1" customWidth="1"/>
    <col min="15874" max="15874" width="53.125" style="1" customWidth="1"/>
    <col min="15875" max="15875" width="18.00390625" style="1" customWidth="1"/>
    <col min="15876" max="15877" width="17.625" style="1" customWidth="1"/>
    <col min="15878" max="15878" width="32.25390625" style="1" customWidth="1"/>
    <col min="15879" max="16128" width="14.75390625" style="1" customWidth="1"/>
    <col min="16129" max="16129" width="8.25390625" style="1" customWidth="1"/>
    <col min="16130" max="16130" width="53.125" style="1" customWidth="1"/>
    <col min="16131" max="16131" width="18.00390625" style="1" customWidth="1"/>
    <col min="16132" max="16133" width="17.625" style="1" customWidth="1"/>
    <col min="16134" max="16134" width="32.25390625" style="1" customWidth="1"/>
    <col min="16135" max="16384" width="14.75390625" style="1" customWidth="1"/>
  </cols>
  <sheetData>
    <row r="1" spans="4:5" ht="12.75">
      <c r="D1" s="204" t="s">
        <v>591</v>
      </c>
      <c r="E1" s="204"/>
    </row>
    <row r="2" spans="2:6" ht="19.5" customHeight="1">
      <c r="B2" s="205" t="s">
        <v>612</v>
      </c>
      <c r="C2" s="205"/>
      <c r="D2" s="205"/>
      <c r="E2" s="205"/>
      <c r="F2" s="84"/>
    </row>
    <row r="3" spans="2:5" ht="12.75">
      <c r="B3" s="204" t="s">
        <v>605</v>
      </c>
      <c r="C3" s="204"/>
      <c r="D3" s="204"/>
      <c r="E3" s="204"/>
    </row>
    <row r="4" spans="2:5" ht="12.75">
      <c r="B4" s="41"/>
      <c r="C4" s="41"/>
      <c r="D4" s="41"/>
      <c r="E4" s="41"/>
    </row>
    <row r="5" spans="1:5" ht="55.5" customHeight="1">
      <c r="A5" s="206" t="s">
        <v>593</v>
      </c>
      <c r="B5" s="206"/>
      <c r="C5" s="206"/>
      <c r="D5" s="206"/>
      <c r="E5" s="206"/>
    </row>
    <row r="6" spans="1:5" ht="28.5" customHeight="1">
      <c r="A6" s="207"/>
      <c r="B6" s="207"/>
      <c r="C6" s="207"/>
      <c r="D6" s="207"/>
      <c r="E6" s="207"/>
    </row>
    <row r="7" spans="1:5" ht="16.5" customHeight="1">
      <c r="A7" s="85" t="s">
        <v>594</v>
      </c>
      <c r="B7" s="85" t="s">
        <v>176</v>
      </c>
      <c r="C7" s="85"/>
      <c r="D7" s="85"/>
      <c r="E7" s="86"/>
    </row>
    <row r="8" spans="1:5" ht="12.75">
      <c r="A8" s="87"/>
      <c r="E8" s="88" t="s">
        <v>177</v>
      </c>
    </row>
    <row r="9" spans="1:5" s="89" customFormat="1" ht="33.6" customHeight="1">
      <c r="A9" s="201" t="s">
        <v>178</v>
      </c>
      <c r="B9" s="201" t="s">
        <v>172</v>
      </c>
      <c r="C9" s="203" t="s">
        <v>358</v>
      </c>
      <c r="D9" s="203"/>
      <c r="E9" s="203"/>
    </row>
    <row r="10" spans="1:5" s="89" customFormat="1" ht="12.75">
      <c r="A10" s="202"/>
      <c r="B10" s="202"/>
      <c r="C10" s="90" t="s">
        <v>130</v>
      </c>
      <c r="D10" s="90" t="s">
        <v>131</v>
      </c>
      <c r="E10" s="90" t="s">
        <v>186</v>
      </c>
    </row>
    <row r="11" spans="1:5" s="89" customFormat="1" ht="12.75">
      <c r="A11" s="91">
        <v>1</v>
      </c>
      <c r="B11" s="91">
        <v>2</v>
      </c>
      <c r="C11" s="91">
        <v>3</v>
      </c>
      <c r="D11" s="91">
        <v>4</v>
      </c>
      <c r="E11" s="91">
        <v>5</v>
      </c>
    </row>
    <row r="12" spans="1:5" ht="36" customHeight="1">
      <c r="A12" s="90">
        <v>1</v>
      </c>
      <c r="B12" s="92" t="s">
        <v>181</v>
      </c>
      <c r="C12" s="93">
        <v>0</v>
      </c>
      <c r="D12" s="93">
        <v>0</v>
      </c>
      <c r="E12" s="93">
        <v>0</v>
      </c>
    </row>
    <row r="13" spans="1:5" ht="20.45" customHeight="1">
      <c r="A13" s="90"/>
      <c r="B13" s="94" t="s">
        <v>173</v>
      </c>
      <c r="C13" s="95">
        <f>C12</f>
        <v>0</v>
      </c>
      <c r="D13" s="95">
        <f>D12</f>
        <v>0</v>
      </c>
      <c r="E13" s="95">
        <f>E12</f>
        <v>0</v>
      </c>
    </row>
    <row r="14" spans="3:5" ht="12.75">
      <c r="C14" s="88"/>
      <c r="D14" s="88"/>
      <c r="E14" s="88"/>
    </row>
    <row r="15" spans="1:6" ht="20.45" customHeight="1">
      <c r="A15" s="200" t="s">
        <v>183</v>
      </c>
      <c r="B15" s="200"/>
      <c r="C15" s="200"/>
      <c r="D15" s="200"/>
      <c r="E15" s="200"/>
      <c r="F15" s="96"/>
    </row>
    <row r="16" spans="1:6" ht="6" customHeight="1">
      <c r="A16" s="208"/>
      <c r="B16" s="208"/>
      <c r="C16" s="208"/>
      <c r="D16" s="208"/>
      <c r="E16" s="208"/>
      <c r="F16" s="97"/>
    </row>
    <row r="17" spans="1:5" ht="16.5" customHeight="1">
      <c r="A17" s="209" t="s">
        <v>595</v>
      </c>
      <c r="B17" s="209"/>
      <c r="C17" s="209"/>
      <c r="D17" s="209"/>
      <c r="E17" s="209"/>
    </row>
    <row r="18" ht="12.75">
      <c r="E18" s="1" t="s">
        <v>177</v>
      </c>
    </row>
    <row r="19" spans="1:5" s="89" customFormat="1" ht="12.75">
      <c r="A19" s="201" t="s">
        <v>171</v>
      </c>
      <c r="B19" s="201" t="s">
        <v>174</v>
      </c>
      <c r="C19" s="203" t="s">
        <v>359</v>
      </c>
      <c r="D19" s="203"/>
      <c r="E19" s="203"/>
    </row>
    <row r="20" spans="1:5" s="89" customFormat="1" ht="12.75">
      <c r="A20" s="202"/>
      <c r="B20" s="202"/>
      <c r="C20" s="90" t="s">
        <v>130</v>
      </c>
      <c r="D20" s="90" t="s">
        <v>131</v>
      </c>
      <c r="E20" s="90" t="s">
        <v>186</v>
      </c>
    </row>
    <row r="21" spans="1:5" s="89" customFormat="1" ht="12.75">
      <c r="A21" s="91">
        <v>1</v>
      </c>
      <c r="B21" s="91">
        <v>2</v>
      </c>
      <c r="C21" s="91">
        <v>3</v>
      </c>
      <c r="D21" s="91">
        <v>4</v>
      </c>
      <c r="E21" s="91">
        <v>5</v>
      </c>
    </row>
    <row r="22" spans="1:5" ht="31.5">
      <c r="A22" s="98">
        <v>1</v>
      </c>
      <c r="B22" s="99" t="s">
        <v>175</v>
      </c>
      <c r="C22" s="100">
        <f>C24</f>
        <v>10000</v>
      </c>
      <c r="D22" s="100">
        <f>D24</f>
        <v>0</v>
      </c>
      <c r="E22" s="100">
        <f>E24</f>
        <v>0</v>
      </c>
    </row>
    <row r="23" spans="1:5" ht="12.75">
      <c r="A23" s="101"/>
      <c r="B23" s="99" t="s">
        <v>179</v>
      </c>
      <c r="C23" s="98"/>
      <c r="D23" s="100"/>
      <c r="E23" s="100"/>
    </row>
    <row r="24" spans="1:5" ht="24" customHeight="1">
      <c r="A24" s="101"/>
      <c r="B24" s="99" t="s">
        <v>180</v>
      </c>
      <c r="C24" s="100">
        <v>10000</v>
      </c>
      <c r="D24" s="100">
        <v>0</v>
      </c>
      <c r="E24" s="100">
        <v>0</v>
      </c>
    </row>
    <row r="25" spans="1:5" ht="21" customHeight="1">
      <c r="A25" s="101"/>
      <c r="B25" s="102" t="s">
        <v>173</v>
      </c>
      <c r="C25" s="103">
        <f>C22</f>
        <v>10000</v>
      </c>
      <c r="D25" s="103">
        <f>D22</f>
        <v>0</v>
      </c>
      <c r="E25" s="103">
        <f>E22</f>
        <v>0</v>
      </c>
    </row>
  </sheetData>
  <mergeCells count="14">
    <mergeCell ref="A19:A20"/>
    <mergeCell ref="B19:B20"/>
    <mergeCell ref="C19:E19"/>
    <mergeCell ref="A16:E16"/>
    <mergeCell ref="A17:E17"/>
    <mergeCell ref="A15:E15"/>
    <mergeCell ref="A9:A10"/>
    <mergeCell ref="B9:B10"/>
    <mergeCell ref="C9:E9"/>
    <mergeCell ref="D1:E1"/>
    <mergeCell ref="B2:E2"/>
    <mergeCell ref="B3:E3"/>
    <mergeCell ref="A5:E5"/>
    <mergeCell ref="A6:E6"/>
  </mergeCells>
  <printOptions/>
  <pageMargins left="0.984251968503937" right="0.1968503937007874" top="0.15748031496062992" bottom="0.15748031496062992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2017-12-22T07:27:45Z</cp:lastPrinted>
  <dcterms:created xsi:type="dcterms:W3CDTF">2007-11-30T05:39:28Z</dcterms:created>
  <dcterms:modified xsi:type="dcterms:W3CDTF">2017-12-22T07:29:25Z</dcterms:modified>
  <cp:category/>
  <cp:version/>
  <cp:contentType/>
  <cp:contentStatus/>
</cp:coreProperties>
</file>