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5" windowHeight="8250" activeTab="0"/>
  </bookViews>
  <sheets>
    <sheet name="№ 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</sheets>
  <definedNames>
    <definedName name="_xlnm.Print_Area" localSheetId="2">'№3'!$A$1:$C$49</definedName>
  </definedNames>
  <calcPr fullCalcOnLoad="1"/>
</workbook>
</file>

<file path=xl/sharedStrings.xml><?xml version="1.0" encoding="utf-8"?>
<sst xmlns="http://schemas.openxmlformats.org/spreadsheetml/2006/main" count="6216" uniqueCount="651">
  <si>
    <t>Доходы, получаемые в виде арендной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</si>
  <si>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</si>
  <si>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</si>
  <si>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</si>
  <si>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</si>
  <si>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</si>
  <si>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участков, находящиеся в собственности городских округов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</si>
  <si>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</si>
  <si>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 за земли,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</si>
  <si>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000  1  11  05070 00  0000  120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</si>
  <si>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</si>
  <si>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000  1  11  05074 04  0000  120</t>
  </si>
  <si>
    <t>Доходы от сдачи в аренду имущества, составляющего  казну городских округов (за исключением земельных участков)</t>
  </si>
  <si>
    <t>000  1  11  07000  00  0000  120</t>
  </si>
  <si>
    <t>Платежи от государственных и муниципальных унитарных предприятий</t>
  </si>
  <si>
    <t>000  1  11  07014  04  0000  120</t>
  </si>
  <si>
    <t>Доходы от перечисления части прибыли, остающейся после уплаты налогов и иных обязательных платежей муниципальных унитаоных предприятий, созданных городскими округами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</si>
  <si>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</si>
  <si>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</si>
  <si>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</si>
  <si>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</si>
  <si>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</si>
  <si>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</si>
  <si>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</si>
  <si>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</si>
  <si>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</si>
  <si>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</si>
  <si>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</si>
  <si>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</si>
  <si>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000  1  14  00000  00  0000  000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</si>
  <si>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</si>
  <si>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</si>
  <si>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</si>
  <si>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</si>
  <si>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</si>
  <si>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</si>
  <si>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</si>
  <si>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</si>
  <si>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</si>
  <si>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</si>
  <si>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</si>
  <si>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</si>
  <si>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</si>
  <si>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</si>
  <si>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</si>
  <si>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</si>
  <si>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</si>
  <si>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</si>
  <si>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</si>
  <si>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</si>
  <si>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7954432</t>
  </si>
  <si>
    <t>Мероприятия  по оздоровлению детей</t>
  </si>
  <si>
    <t>Приложение 7</t>
  </si>
  <si>
    <t>Распределение бюджетных ассигнований на реализацию городских целевых программ, предусмотренных</t>
  </si>
  <si>
    <t>к финансированию   из бюджета  муниципального образования город Торжок, в разрезе  главных</t>
  </si>
  <si>
    <t>распорядителей  средств бюджета на 2013  год</t>
  </si>
  <si>
    <t>ВСЕГО:</t>
  </si>
  <si>
    <t>1</t>
  </si>
  <si>
    <t>Целевые программы муниципальных образований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</si>
  <si>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</si>
  <si>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</si>
  <si>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</si>
  <si>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</si>
  <si>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</si>
  <si>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</si>
  <si>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</si>
  <si>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</si>
  <si>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</si>
  <si>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</si>
  <si>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</si>
  <si>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</si>
  <si>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</si>
  <si>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r>
      <t>Денежные взыскания (штрафы) за нарушение законодательства о налогах и сборах, предусмотренные статьями 116, 117, 118,119</t>
    </r>
    <r>
      <rPr>
        <sz val="13"/>
        <rFont val="Arial"/>
        <family val="2"/>
      </rPr>
      <t>¹</t>
    </r>
    <r>
      <rPr>
        <sz val="13"/>
        <rFont val="Times New Roman"/>
        <family val="1"/>
      </rPr>
      <t xml:space="preserve"> пунктами 1 и 2 статьи 120, статьями 125, 126, 128, 129, 129</t>
    </r>
    <r>
      <rPr>
        <sz val="13"/>
        <rFont val="Arial"/>
        <family val="2"/>
      </rPr>
      <t>¹</t>
    </r>
    <r>
      <rPr>
        <sz val="13"/>
        <rFont val="Times New Roman"/>
        <family val="1"/>
      </rPr>
      <t xml:space="preserve"> 132, 133, 134, 135, 135</t>
    </r>
    <r>
      <rPr>
        <sz val="13"/>
        <rFont val="Arial"/>
        <family val="2"/>
      </rPr>
      <t>¹</t>
    </r>
    <r>
      <rPr>
        <sz val="13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</si>
  <si>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</si>
  <si>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</si>
  <si>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</si>
  <si>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</si>
  <si>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</si>
  <si>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</si>
  <si>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000 116 25010 01 0000 140</t>
  </si>
  <si>
    <t>Денежные взыскания (штрафы) за нарушение законодательства о недрах</t>
  </si>
  <si>
    <t>000 116 25050 01 0000 140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</si>
  <si>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</si>
  <si>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</si>
  <si>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</si>
  <si>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</si>
  <si>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</si>
  <si>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</si>
  <si>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</si>
  <si>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</si>
  <si>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</si>
  <si>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000  2  00  00000  00  0000  000</t>
  </si>
  <si>
    <t>БЕЗВОЗМЕЗДНЫЕ ПОСТУПЛЕНИЯ</t>
  </si>
  <si>
    <t>000 2 00 00000 00 0000 000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</si>
  <si>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</si>
  <si>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</si>
  <si>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</si>
  <si>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</si>
  <si>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</si>
  <si>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</si>
  <si>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</si>
  <si>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000 2 02 02041 04  0000 151</t>
  </si>
  <si>
    <t xml:space="preserve">Субсидии бюджетам городских округов на стоительство,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</si>
  <si>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000 2 02 02999 04  0000 151</t>
  </si>
  <si>
    <t>Прочие субсидии бюджетам городских округов на проведение капитального ремонта и ремонта дворовых территорий многоквартирных домов, проездов к дворовым территориям многоквартирных домов</t>
  </si>
  <si>
    <t xml:space="preserve">Субсидии   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</si>
  <si>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</si>
  <si>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Прочие субсидии бюджетам городских округов на выравнивание обеспеченности муниципальных образований по реализации ими их отдельных расходных обязательств</t>
  </si>
  <si>
    <t>000 2 02 03000 00 0000 151</t>
  </si>
  <si>
    <t>Субвенции бюджетам субъектов Российской Федерации и муниципальных образований</t>
  </si>
  <si>
    <t>000 2 02 03999 04 0000 151</t>
  </si>
  <si>
    <t>Прочие субвенции бюджетам городских округов на обеспечение государственных гарантий прав граждан на получение бесплатного дошкольного, начального, основного, среднего (полного) общего, а также дополнительного образования в муниципальных общеобразовательных  учреждениях</t>
  </si>
  <si>
    <t>000 2 02 03021 04  0000 151</t>
  </si>
  <si>
    <t xml:space="preserve">Субвенции бюджетам городских округов на ежемесячное денежное вознаграждение за классное руководство </t>
  </si>
  <si>
    <t>000 2 02 03029 04 0000 151</t>
  </si>
  <si>
    <t>Субвенции бюджетам городских округов на выплату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</si>
  <si>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</si>
  <si>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</si>
  <si>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 xml:space="preserve">Субвенция на реализацию государственных полномочий по организации и исполнению функций комиссий по делам несовершеннолетних и защите их прав </t>
  </si>
  <si>
    <t>Субвенции бюджетам на осуществление отдельных государственных полномочий Тверской области по созданию административных комиссий</t>
  </si>
  <si>
    <t xml:space="preserve">Субвенции бюджетам на осуществление государственных полномочий по обеспечению жилыми помещениями детей сирот, детей, оставшихся без попечения родителей, а также детей, находящихся под опекой (попечительством), лиц из числа детей сирот, детей, оставшихся без попечения родителей </t>
  </si>
  <si>
    <t>Приложение 2</t>
  </si>
  <si>
    <t>к   решению Торжокской городской</t>
  </si>
  <si>
    <t>7952400</t>
  </si>
  <si>
    <t>ДЦП "Развитие системы жилищно-коммунального и газового хозяйства муниципального образования город Торжок Тверской области на 2011-2013 годы"</t>
  </si>
  <si>
    <t>Приложение 3</t>
  </si>
  <si>
    <t>Приложение  4</t>
  </si>
  <si>
    <t>Приложение  5</t>
  </si>
  <si>
    <t>008</t>
  </si>
  <si>
    <t>7952900</t>
  </si>
  <si>
    <t>ДЦП "Усиление борьбы с преступностью и профилактике правонарушений в городе Торжке в 2012-2014 годах"</t>
  </si>
  <si>
    <t>ДЦП "Развитие сферы транспорта, связи и дорожного хозяйства муниципального образования город Торжок Тверской области на 2011-2013 годы"</t>
  </si>
  <si>
    <t>870</t>
  </si>
  <si>
    <t>Резервные средства</t>
  </si>
  <si>
    <t>0501</t>
  </si>
  <si>
    <t>Жилищное хозяйство</t>
  </si>
  <si>
    <t>0409</t>
  </si>
  <si>
    <t xml:space="preserve">Дорожное хозяйство (дорожные фонды)          </t>
  </si>
  <si>
    <t>7953000</t>
  </si>
  <si>
    <t>ДЦП "Ремонт дворовых территорий многоквартирных домов, проездов к дворовым территориям многоквартирных домов города Торжка на 2012-2014 годы"</t>
  </si>
  <si>
    <t>муниципального образования город Торжок на 2013 год</t>
  </si>
  <si>
    <t>3600200</t>
  </si>
  <si>
    <t>Капитальный ремонт  муниципального жилищного фонда</t>
  </si>
  <si>
    <t>Комитет по физкультуре, спорту и молодежной политике администрации муниципального образования город Торжок</t>
  </si>
  <si>
    <t xml:space="preserve"> Комитет по управлению имуществом муниципального образования город Торжок Тверской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</si>
  <si>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</si>
  <si>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</si>
  <si>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0650000</t>
  </si>
  <si>
    <t>Процентные платежи по  долговым обязательствам</t>
  </si>
  <si>
    <t>0650300</t>
  </si>
  <si>
    <t>Процентные платежи по  муниципальному долгу</t>
  </si>
  <si>
    <t>Резервные фонды</t>
  </si>
  <si>
    <t>0700000</t>
  </si>
  <si>
    <t>0700500</t>
  </si>
  <si>
    <t>Резервные фонды местных администраций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</si>
  <si>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</si>
  <si>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</si>
  <si>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</si>
  <si>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</si>
  <si>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</si>
  <si>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</si>
  <si>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</si>
  <si>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</si>
  <si>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</si>
  <si>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</si>
  <si>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</si>
  <si>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4200000</t>
  </si>
  <si>
    <t>Детские дошкольные учреждения</t>
  </si>
  <si>
    <t>4209900</t>
  </si>
  <si>
    <t>Общее образование</t>
  </si>
  <si>
    <t>4210000</t>
  </si>
  <si>
    <t>Школы-детские сады, школы начальные, неполные средние и средние</t>
  </si>
  <si>
    <t>4219900</t>
  </si>
  <si>
    <t>Телевидение и радиовещание</t>
  </si>
  <si>
    <t>4530000</t>
  </si>
  <si>
    <t>4530100</t>
  </si>
  <si>
    <t>Субсидии телерадиокомпаниям и телеорганизациям</t>
  </si>
  <si>
    <t>Телерадиокомпаниии и телеорганизации</t>
  </si>
  <si>
    <t xml:space="preserve">Распределение бюджетных ассигнований  бюджета </t>
  </si>
  <si>
    <t>муниципального образования город Торжок  по разделам и</t>
  </si>
  <si>
    <t>Распределение бюджетных ассигнований  бюджета</t>
  </si>
  <si>
    <t>муниципального образования город Торжок по разделам и подразделам,</t>
  </si>
  <si>
    <t>4230000</t>
  </si>
  <si>
    <t>Учреждения по внешкольной работе с детьми</t>
  </si>
  <si>
    <t>4239900</t>
  </si>
  <si>
    <t>Другие вопросы в области образования</t>
  </si>
  <si>
    <t>Культура</t>
  </si>
  <si>
    <t>4400000</t>
  </si>
  <si>
    <t>4409900</t>
  </si>
  <si>
    <t>Поддержка коммунального хозяйства</t>
  </si>
  <si>
    <t>4310000</t>
  </si>
  <si>
    <t>Организационно-воспитательная работа с молодежью</t>
  </si>
  <si>
    <t>4319900</t>
  </si>
  <si>
    <t xml:space="preserve">к решению Торжокской городской </t>
  </si>
  <si>
    <t>к решению Торжокской городской</t>
  </si>
  <si>
    <t>Мероприятия в области социальной политики</t>
  </si>
  <si>
    <t>Социальная помощь</t>
  </si>
  <si>
    <t>5050000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</si>
  <si>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</si>
  <si>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</si>
  <si>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5053300</t>
  </si>
  <si>
    <t>3510000</t>
  </si>
  <si>
    <t>3510500</t>
  </si>
  <si>
    <t>Мероприятия в области коммунального хозяйства</t>
  </si>
  <si>
    <t>5053301</t>
  </si>
  <si>
    <t>0021100</t>
  </si>
  <si>
    <t>Председатель  представительного органа муниципального образования</t>
  </si>
  <si>
    <t xml:space="preserve">к решению Торжокской  городской  </t>
  </si>
  <si>
    <t>№ п/п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</si>
  <si>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</si>
  <si>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</si>
  <si>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</si>
  <si>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</si>
  <si>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</si>
  <si>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</si>
  <si>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0020000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</si>
  <si>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</si>
  <si>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</si>
  <si>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</si>
  <si>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</si>
  <si>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</si>
  <si>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</si>
  <si>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</si>
  <si>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</si>
  <si>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</si>
  <si>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</si>
  <si>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</si>
  <si>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</si>
  <si>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</si>
  <si>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</si>
  <si>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</si>
  <si>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</si>
  <si>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</si>
  <si>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</si>
  <si>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</si>
  <si>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</si>
  <si>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</si>
  <si>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</si>
  <si>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</si>
  <si>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</si>
  <si>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</si>
  <si>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</si>
  <si>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</si>
  <si>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</si>
  <si>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</si>
  <si>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</si>
  <si>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</si>
  <si>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</si>
  <si>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7950000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</si>
  <si>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</si>
  <si>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</si>
  <si>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</si>
  <si>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</si>
  <si>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</si>
  <si>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6000000</t>
  </si>
  <si>
    <t>6000100</t>
  </si>
  <si>
    <t>Уличное освещение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</si>
  <si>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</si>
  <si>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</si>
  <si>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</si>
  <si>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</si>
  <si>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</si>
  <si>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</si>
  <si>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</si>
  <si>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</si>
  <si>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</si>
  <si>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</si>
  <si>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</si>
  <si>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</si>
  <si>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</si>
  <si>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</si>
  <si>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</si>
  <si>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</si>
  <si>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</si>
  <si>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</si>
  <si>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</si>
  <si>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</si>
  <si>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</si>
  <si>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</si>
  <si>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</si>
  <si>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</si>
  <si>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</si>
  <si>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</si>
  <si>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</si>
  <si>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</si>
  <si>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</si>
  <si>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</si>
  <si>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</si>
  <si>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</si>
  <si>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</si>
  <si>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</si>
  <si>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</si>
  <si>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</si>
  <si>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</si>
  <si>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</si>
  <si>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</si>
  <si>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</si>
  <si>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Ведомственная структура расходов бюджета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</si>
  <si>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</si>
  <si>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</si>
  <si>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</si>
  <si>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</si>
  <si>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</si>
  <si>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</si>
  <si>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</si>
  <si>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</si>
  <si>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1102</t>
  </si>
  <si>
    <t>Мероприятия в области здравоохранения, спорта и физической культуры, туризма</t>
  </si>
  <si>
    <t>1200</t>
  </si>
  <si>
    <t>1201</t>
  </si>
  <si>
    <t>Управление финансов администрации муниципального образования город Торжок</t>
  </si>
  <si>
    <t>Уплата налога на имущество организаций и земельного налога</t>
  </si>
  <si>
    <t>0020401</t>
  </si>
  <si>
    <t>6000300</t>
  </si>
  <si>
    <t>Озеленение</t>
  </si>
  <si>
    <t>6000401</t>
  </si>
  <si>
    <t>6000402</t>
  </si>
  <si>
    <t xml:space="preserve">Проведение работ по восстановлению воинских захоронений </t>
  </si>
  <si>
    <t>6000400</t>
  </si>
  <si>
    <t>6000500</t>
  </si>
  <si>
    <t>Прочие мероприятия по благоустройству городских округов и поселений</t>
  </si>
  <si>
    <t>7950990</t>
  </si>
  <si>
    <t>4870000</t>
  </si>
  <si>
    <t>Учреждения, обеспечивающие предоставление услуг в сфере спорта и физической культуры</t>
  </si>
  <si>
    <t>4879900</t>
  </si>
  <si>
    <t>1301</t>
  </si>
  <si>
    <t>Обеспечение обучающихся по очной форме в муниципальных общеобразовательных учреждениях города льготными проездными билетами на городском пассажирском транспорте</t>
  </si>
  <si>
    <t>Организация и содержание мест захоронения</t>
  </si>
  <si>
    <t>Организация и содержание мест захоронения за счет средств местного бюджета</t>
  </si>
  <si>
    <t>7951000</t>
  </si>
  <si>
    <t>Муниципальное учреждение  Торжокская городская Дума</t>
  </si>
  <si>
    <t>0021200</t>
  </si>
  <si>
    <t>Депутаты  представительного органа муниципального образования</t>
  </si>
  <si>
    <t>1204</t>
  </si>
  <si>
    <t>Другие вопросы в области средств массовой информации</t>
  </si>
  <si>
    <t>4440000</t>
  </si>
  <si>
    <t>4440100</t>
  </si>
  <si>
    <t>Мероприятия в сфере средств массовой информации</t>
  </si>
  <si>
    <t>7952700</t>
  </si>
  <si>
    <t>5120000</t>
  </si>
  <si>
    <t/>
  </si>
  <si>
    <t>Физкультурно-оздоровительная работа и спортивные мероприятия</t>
  </si>
  <si>
    <t>5129700</t>
  </si>
  <si>
    <t>Учреждения культуры и мероприятия в сфере культуры и кинематографии</t>
  </si>
  <si>
    <t>4400100</t>
  </si>
  <si>
    <t>Мероприятия в сфере культуры и кинематографии</t>
  </si>
  <si>
    <t>4310100</t>
  </si>
  <si>
    <t>Проведение мероприятий для детей и молодежи</t>
  </si>
  <si>
    <t>ДЦП "Обеспечение жильем молодых семей  в 2012-2015  годах"</t>
  </si>
  <si>
    <t>7952500</t>
  </si>
  <si>
    <t>0020402</t>
  </si>
  <si>
    <t>Долгосрочные целевые программы муниципальных образований</t>
  </si>
  <si>
    <t>Обеспечение деятельности (оказание услуг) подведомственных учреждений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</si>
  <si>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</si>
  <si>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</si>
  <si>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</si>
  <si>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244</t>
  </si>
  <si>
    <t>Прочая закупка товаров, работ и услуг для государственных нужд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</si>
  <si>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</si>
  <si>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</si>
  <si>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</si>
  <si>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</si>
  <si>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810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</si>
  <si>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</si>
  <si>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730</t>
  </si>
  <si>
    <t xml:space="preserve">Обслуживание муниципального  долга </t>
  </si>
  <si>
    <t>323</t>
  </si>
  <si>
    <t>Приобретение товаров, работ, услуг в пользу граждан</t>
  </si>
  <si>
    <t>322</t>
  </si>
  <si>
    <t>Субсидии гражданам на приобретение жилья</t>
  </si>
  <si>
    <t>ДЦП "Развитие малого и среднего предпринимательства в муниципальном образовании город Торжок на 2011-2013 годы"</t>
  </si>
  <si>
    <t>ДЦП "Поддержка развития газеты "Новоторжский вестник" на 2010-2013 годы"</t>
  </si>
  <si>
    <t>612</t>
  </si>
  <si>
    <t>Субсидии бюджетным учреждениям на иные цели</t>
  </si>
  <si>
    <t>4219901</t>
  </si>
  <si>
    <t>312</t>
  </si>
  <si>
    <t>Пенсии, выплачиваемые организациями сектора государственного 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</si>
  <si>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</si>
  <si>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</si>
  <si>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4239901</t>
  </si>
  <si>
    <t>Обеспечение деятельности подведомственных учреждений за счет средств местного бюджета</t>
  </si>
  <si>
    <t>4209901</t>
  </si>
  <si>
    <t>4879901</t>
  </si>
  <si>
    <t>4319901</t>
  </si>
  <si>
    <t>подразделам классификации расходов бюджетов на 2013 год</t>
  </si>
  <si>
    <t xml:space="preserve"> муниципального образования город Торжок  на 2013 год</t>
  </si>
  <si>
    <t xml:space="preserve">   целевым статьям и видам расходов классификации расходов бюджетов на 2013 год</t>
  </si>
  <si>
    <t xml:space="preserve">Библиотеки                                   </t>
  </si>
  <si>
    <t xml:space="preserve">Обеспечение  деятельности  (оказание   услуг) подведомственных учреждений 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</si>
  <si>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</si>
  <si>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0401</t>
  </si>
  <si>
    <t>5100000</t>
  </si>
  <si>
    <t>Реализация государственной политики занятости населения</t>
  </si>
  <si>
    <t>Организация временного трудоустройства несовершеннолетних граждан в возрасте от 14 до 18 лет в свободное от учебы время</t>
  </si>
  <si>
    <t>5100400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</si>
  <si>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</si>
  <si>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</si>
  <si>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</si>
  <si>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</si>
  <si>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</si>
  <si>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</si>
  <si>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</si>
  <si>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</si>
  <si>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</si>
  <si>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</si>
  <si>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</si>
  <si>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</si>
  <si>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</si>
  <si>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</si>
  <si>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</si>
  <si>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</si>
  <si>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</si>
  <si>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852</t>
  </si>
  <si>
    <t>Уплата прочих налогов, сборов и иных платежей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</si>
  <si>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</si>
  <si>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</si>
  <si>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Общеэкономические вопросы</t>
  </si>
  <si>
    <t>400</t>
  </si>
  <si>
    <t>Бюджетные инвестиции</t>
  </si>
  <si>
    <t>410</t>
  </si>
  <si>
    <t>Бюджетные инвестиции в объекты государственной (муниципальной) собственности государственным (муниципальным)  учреждениям</t>
  </si>
  <si>
    <t>411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</si>
  <si>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</si>
  <si>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</si>
  <si>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</si>
  <si>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</si>
  <si>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</si>
  <si>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111</t>
  </si>
  <si>
    <t>112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</si>
  <si>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</si>
  <si>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</si>
  <si>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</si>
  <si>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</si>
  <si>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</si>
  <si>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</si>
  <si>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700</t>
  </si>
  <si>
    <t>Обслуживание государственного (муниципального) долга</t>
  </si>
  <si>
    <t>340</t>
  </si>
  <si>
    <t>Стипендии</t>
  </si>
  <si>
    <t>350</t>
  </si>
  <si>
    <t>Премии и гранты</t>
  </si>
  <si>
    <t>Обеспечение деятельности муниципального казенного учреждения  "Централизованная бухгалтерия"</t>
  </si>
  <si>
    <t>7953600</t>
  </si>
  <si>
    <t>ДЦП «Ремонт зданий и помещений муниципальных  бюджетных образовательных учреждений города Торжка на 2013-2015 годы»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</si>
  <si>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</si>
  <si>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</si>
  <si>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</si>
  <si>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</si>
  <si>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830</t>
  </si>
  <si>
    <t>Исполнение судебных актов</t>
  </si>
  <si>
    <t>7954100</t>
  </si>
  <si>
    <t>ДЦП "Повышение безопасности дорожного движения на территории муниципального образования город  Торжок на 2013-2015 годы"</t>
  </si>
  <si>
    <t>7951800</t>
  </si>
  <si>
    <t>ДЦП "Обеспечение муниципального образования город Торжок объектами социального и культурно-бытового обслуживания населения на 2011-2013 годы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</si>
  <si>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</si>
  <si>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</si>
  <si>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</si>
  <si>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</si>
  <si>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ДЦП "Поддержка социально ориентированных некоммерческих организаций города Торжка на 2013-2015 годы"</t>
  </si>
  <si>
    <t>7953900</t>
  </si>
  <si>
    <t>7953800</t>
  </si>
  <si>
    <t>ДЦП "Социальная поддержка населения города Торжка на 2013-2015 годы"</t>
  </si>
  <si>
    <t>4910101</t>
  </si>
  <si>
    <t>Решение Торжокской городской Думы от 03.03.2010 № 278 "О внесении изменений в Положение о звании "Почетный гражданин города Торжка"</t>
  </si>
  <si>
    <t>Обеспечение мер социальной поддержки для лиц, удостоенных  звания "Почетный гражданин города Торжка"</t>
  </si>
  <si>
    <t>ДЦП "Энергосбережение и повышение энергетической эффективности муниципального образования город Торжок на 2012-2015 годы"</t>
  </si>
  <si>
    <t>7953700</t>
  </si>
  <si>
    <t>Решение Торжокской городской Думы от 23.09.2010 № 334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</si>
  <si>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7953500</t>
  </si>
  <si>
    <t>ДЦП "Комплексная безопасность муниципальных бюджетных образовательных учреждений города Торжка на 2013-2015 годы"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</si>
  <si>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</si>
  <si>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 xml:space="preserve">Культура,  кинематография </t>
  </si>
  <si>
    <t>администрация муниципального образования город Торжок</t>
  </si>
  <si>
    <t>025</t>
  </si>
  <si>
    <t>Управление по делам гражданской обороны и чрезвычайным ситуациям города Торжка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</si>
  <si>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</t>
  </si>
  <si>
    <t>242</t>
  </si>
  <si>
    <t>Закупка товаров, работ, услуг в сфере информационно-коммуникационных технологий</t>
  </si>
  <si>
    <t>4429901</t>
  </si>
  <si>
    <t>Комплектование библиотечных фондов</t>
  </si>
  <si>
    <t>243</t>
  </si>
  <si>
    <t>Закупка товаров, работ, услуг в целях капитального ремонта государственного (муниципального) имущества</t>
  </si>
  <si>
    <t>5050010</t>
  </si>
  <si>
    <t>5050011</t>
  </si>
  <si>
    <t>1004</t>
  </si>
  <si>
    <t>Охрана семьи и детства</t>
  </si>
  <si>
    <t>АЕ00000</t>
  </si>
  <si>
    <t>Государственная программа Тверской области "Социальная поддержка и защита населения Тверской области" на 2013-2018 годы</t>
  </si>
  <si>
    <t>АЕ50000</t>
  </si>
  <si>
    <t>Подпрограмма "Профилактика социальной исключенности"</t>
  </si>
  <si>
    <t>АЕ57000</t>
  </si>
  <si>
    <t>Межбюджетные трансферты, за исключением субсидий, предоставляемых на софинансирование строительства, реконструкции и капитального ремонта объектов муниципальной собственности</t>
  </si>
  <si>
    <t>АЕ57310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</si>
  <si>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</si>
  <si>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АШ00000</t>
  </si>
  <si>
    <t>Государственная программа Тверской области "Обеспечение государственного надзора и контроля в Тверской области" на 2013-2018 годы</t>
  </si>
  <si>
    <t>АШ10000</t>
  </si>
  <si>
    <t xml:space="preserve">Подпрограмма "Содействие экономическому росту Тверской области и повышению благосостояния населения Тверской области посредством проведения государственного контроля и надзора" </t>
  </si>
  <si>
    <t>АШ17000</t>
  </si>
  <si>
    <t>АШ17310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</si>
  <si>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</si>
  <si>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Государственная программа Тверской области "Развитие образования Тверской области" на 2013 - 2018 годы</t>
  </si>
  <si>
    <t>АБ00000</t>
  </si>
  <si>
    <t>Подпрограмма "Модернизация дошкольного и общего образования как института социального развития"</t>
  </si>
  <si>
    <t>АБ10000</t>
  </si>
  <si>
    <t>АБ17000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</si>
  <si>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</si>
  <si>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АБ17410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</si>
  <si>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</si>
  <si>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</si>
  <si>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</si>
  <si>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</si>
  <si>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</si>
  <si>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АБ17320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</si>
  <si>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</si>
  <si>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</si>
  <si>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</si>
  <si>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</si>
  <si>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АБ17330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</si>
  <si>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</si>
  <si>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Управление образования администрации города Торжка Тверской области, в том числе:</t>
  </si>
  <si>
    <t>заработная плата с начислениями и компенсационными выплатами</t>
  </si>
  <si>
    <t>1008820</t>
  </si>
  <si>
    <t>Распределение целевых безвозмездных поступлений от других бюджетов бюджетной системы                                    Российской  Федерации  между распорядителями бюджетных средств на  2013 год</t>
  </si>
  <si>
    <t>АБ16000</t>
  </si>
  <si>
    <t>Капитальные вложения и капитальный ремонт</t>
  </si>
  <si>
    <t>АБ16210</t>
  </si>
  <si>
    <t>Строительство, реконструкция муниципальных объектов дошкольного образования</t>
  </si>
  <si>
    <t>Подпрограмма «Поддержка  муниципальных образований Тверской области по проведению мероприятий, направленных на сохранение и улучшение транспортно-эксплуатационного состояния автомобильных дорог общего пользования местного значения»</t>
  </si>
  <si>
    <t>АН20000</t>
  </si>
  <si>
    <t>АН26000</t>
  </si>
  <si>
    <t>Софинансирование расходов муниципальных образований на осуществление капитального ремонта объектов муниципальной собственности</t>
  </si>
  <si>
    <t>АН26400</t>
  </si>
  <si>
    <t>Капитальный ремонт и ремонт автомобильных дорог местного значения</t>
  </si>
  <si>
    <t>АН26410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</si>
  <si>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</si>
  <si>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АН26420</t>
  </si>
  <si>
    <t>АН00000</t>
  </si>
  <si>
    <t>Государственная программа Тверской области "Развитие транспортного комплекса и дорожного хозяйства Тверской области" на 2013 - 2018 годы</t>
  </si>
  <si>
    <t>7954400</t>
  </si>
  <si>
    <t>Ведомственная целевая программа "Развитие муниципальной системы образования города Торжка Тверской области на 2010-2013 годы"</t>
  </si>
  <si>
    <t>7954420</t>
  </si>
  <si>
    <t>Дошкольные образовательные учреждения</t>
  </si>
  <si>
    <t>7954421</t>
  </si>
  <si>
    <t>Общеобразовательные учреждения</t>
  </si>
  <si>
    <t>7954407</t>
  </si>
  <si>
    <t>Обеспечение учащихся начальных классов горячим питанием</t>
  </si>
  <si>
    <t>7954423</t>
  </si>
  <si>
    <t>Учреждения  дополнительного образования детей</t>
  </si>
  <si>
    <t>7954401</t>
  </si>
  <si>
    <t>Аппарат управления</t>
  </si>
  <si>
    <t>7954411</t>
  </si>
  <si>
    <t>7954413</t>
  </si>
  <si>
    <t>1000000</t>
  </si>
  <si>
    <t>Федеральные целевые программы</t>
  </si>
  <si>
    <t>1008800</t>
  </si>
  <si>
    <t>Федеральная целевая программа "Жилище" на 2011-2015 годы"</t>
  </si>
  <si>
    <t>"Подпрограмма "Обеспечение жильем молодых семей"</t>
  </si>
  <si>
    <t>Государственная программа Тверской области "Молодежь Верхневолжья" на 2013 - 2018 годы</t>
  </si>
  <si>
    <t xml:space="preserve">АД00000    </t>
  </si>
  <si>
    <t>Подпрограмма "Содействие в обеспечении жильем молодых семей"</t>
  </si>
  <si>
    <t xml:space="preserve">АД30000    </t>
  </si>
  <si>
    <t xml:space="preserve">АД37000    </t>
  </si>
  <si>
    <t>Субсидии на обеспечение жильем молодых семей</t>
  </si>
  <si>
    <t xml:space="preserve">АД37210    </t>
  </si>
  <si>
    <t>Федеральная целевая программа "Жилище" на 2011-2015 годы". "Подпрограмма "Обеспечение жильем молодых семей"</t>
  </si>
  <si>
    <t>Государственная программа Тверской области "Молодежь Верхневолжья" на 2013 - 2018 годы. Подпрограмма "Содействие в обеспечении жильем молодых семей".</t>
  </si>
  <si>
    <t>Государственная программа Тверской области "Развитие образования Тверской области" на 2013 - 2018 годы. Строительство, реконструкция муниципальных объектов дошкольного образования</t>
  </si>
  <si>
    <t>Государственная программа Тверской области "Комплексная программа по повышению энергетической эффективности региональной экономики и по сокращению энергетических издержек в бюджетном секторе Тверской области» на 2013-2018 годы</t>
  </si>
  <si>
    <t>АС00000</t>
  </si>
  <si>
    <t>Подпрограмма  "Повышение энергетической эффективности региональной экономики и сокращение энергетических издержек в бюджетном секторе Тверской области"</t>
  </si>
  <si>
    <t>АС10000</t>
  </si>
  <si>
    <t>АС17000</t>
  </si>
  <si>
    <t>Стимулирование муниципальных образований Тверской области к реализации мероприятий в сфере энергосбережения и повышения энергетической эффективности</t>
  </si>
  <si>
    <t>АС17210</t>
  </si>
  <si>
    <t xml:space="preserve"> расходы на обеспечение образовательного процесса </t>
  </si>
  <si>
    <t>7952800</t>
  </si>
  <si>
    <t>ДЦП "Развитие жилищного строительства муниципального образования город Торжок Тверской области на 2011-2013 годы"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</si>
  <si>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</si>
  <si>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Федерации</t>
  </si>
  <si>
    <t>Приложение 6</t>
  </si>
  <si>
    <t>000 01 03 01 00 00 0000 700</t>
  </si>
  <si>
    <t>000 01 03 01 00 04 0000 710</t>
  </si>
  <si>
    <t>000 01 03 01 00 00 0000 800</t>
  </si>
  <si>
    <t>000 01 03 01 00 04 0000 810</t>
  </si>
  <si>
    <t>Субсидии на выравнивание обеспеченности муниципальных образований Тверской области по реализации ими их отдельных расходных обязательств</t>
  </si>
  <si>
    <t>9200000</t>
  </si>
  <si>
    <t>Средства на реализацию мероприятий по обращениям, поступающим к депутатам Торжокской городской Думы</t>
  </si>
  <si>
    <t>4429900</t>
  </si>
  <si>
    <t>АБ17250</t>
  </si>
  <si>
    <t xml:space="preserve">Организация обеспечения учащихся начальных классов муниципальных общеобразовательных учреждений горячим питанием </t>
  </si>
  <si>
    <t>Подпрограмма "Социальная поддержка семей с детьми"</t>
  </si>
  <si>
    <t>АЕ10000</t>
  </si>
  <si>
    <t>АЕ17000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</si>
  <si>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</si>
  <si>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АЕ17210</t>
  </si>
  <si>
    <t>Прогнозируемые доходы  бюджета муниципального образования город Торжок по группам, подгруппам, статьям, подстатьям и элементам доходов классификации доходов бюджетов  Российской Федерации на 2013  год</t>
  </si>
  <si>
    <t>Код БК</t>
  </si>
  <si>
    <t>Наименование показателя</t>
  </si>
  <si>
    <t>2013 год</t>
  </si>
  <si>
    <t>000  1  00  00000  00  0000  000</t>
  </si>
  <si>
    <t>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</si>
  <si>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</si>
  <si>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</si>
  <si>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</si>
  <si>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</si>
  <si>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</si>
  <si>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227,227'и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</si>
  <si>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</si>
  <si>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</si>
  <si>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</si>
  <si>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полученными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</si>
  <si>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000  1  05  00000  00  0000  000</t>
  </si>
  <si>
    <t>НАЛОГИ НА СОВОКУПНЫЙ ДОХОД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</si>
  <si>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</si>
  <si>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</si>
  <si>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</si>
  <si>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</si>
  <si>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</si>
  <si>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</si>
  <si>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</si>
  <si>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</si>
  <si>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</si>
  <si>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взимаемых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</si>
  <si>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</si>
  <si>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</si>
  <si>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</si>
  <si>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</si>
  <si>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</si>
  <si>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</si>
  <si>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</si>
  <si>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</si>
  <si>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</si>
  <si>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</si>
  <si>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</si>
  <si>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</si>
  <si>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</si>
  <si>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</si>
  <si>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</si>
  <si>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</si>
  <si>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</si>
  <si>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</si>
  <si>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</si>
  <si>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</si>
  <si>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</si>
  <si>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 Думы от 26.03.2013 №158</t>
  </si>
  <si>
    <t xml:space="preserve">Думы от 26.03.2013 №158  </t>
  </si>
  <si>
    <t xml:space="preserve">Думы от 26.03.2013 №158 </t>
  </si>
  <si>
    <t>Думы от 26.03.2013 № 158</t>
  </si>
  <si>
    <t xml:space="preserve">Думы от 26.03.2013  №158 </t>
  </si>
  <si>
    <t>Приложение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</si>
</sst>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  <numFmt numFmtId="173" formatCode="0000000"/>
    <numFmt numFmtId="174" formatCode="000"/>
    <numFmt numFmtId="175" formatCode="_-* #,##0.0_р_._-;\-* #,##0.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name val="Times New Roman Cyr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166" fontId="4" fillId="0" borderId="0" xfId="0" applyNumberFormat="1" applyFont="1" applyFill="1" applyAlignment="1" applyProtection="1">
      <alignment wrapText="1"/>
      <protection locked="0"/>
    </xf>
    <xf numFmtId="16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166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166" fontId="5" fillId="0" borderId="0" xfId="0" applyNumberFormat="1" applyFont="1" applyFill="1" applyAlignment="1" applyProtection="1">
      <alignment wrapText="1"/>
      <protection locked="0"/>
    </xf>
    <xf numFmtId="49" fontId="4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8" fillId="0" borderId="10" xfId="53" applyFont="1" applyFill="1" applyBorder="1" applyAlignment="1">
      <alignment horizontal="left" vertical="center" wrapText="1"/>
      <protection/>
    </xf>
    <xf numFmtId="166" fontId="8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vertical="top" wrapText="1"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Font="1" applyBorder="1" applyAlignment="1">
      <alignment horizontal="justify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166" fontId="4" fillId="0" borderId="14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30.625" style="2" customWidth="1"/>
    <col min="2" max="2" width="58.625" style="2" customWidth="1"/>
    <col min="3" max="3" width="13.625" style="29" customWidth="1"/>
    <col min="4" max="16384" width="9.125" style="2" customWidth="1"/>
  </cols>
  <sheetData>
    <row r="1" spans="1:3" ht="16.5">
      <c r="A1" s="132" t="s">
        <v>650</v>
      </c>
      <c r="B1" s="132"/>
      <c r="C1" s="132"/>
    </row>
    <row r="2" spans="1:3" ht="16.5">
      <c r="A2" s="132" t="s">
        <v>193</v>
      </c>
      <c r="B2" s="132"/>
      <c r="C2" s="132"/>
    </row>
    <row r="3" spans="1:3" ht="16.5">
      <c r="A3" s="132" t="s">
        <v>648</v>
      </c>
      <c r="B3" s="132"/>
      <c r="C3" s="132"/>
    </row>
    <row r="5" spans="1:3" ht="16.5" customHeight="1">
      <c r="A5" s="126" t="s">
        <v>216</v>
      </c>
      <c r="B5" s="126"/>
      <c r="C5" s="126"/>
    </row>
    <row r="6" spans="1:3" ht="16.5" customHeight="1">
      <c r="A6" s="126" t="s">
        <v>140</v>
      </c>
      <c r="B6" s="126"/>
      <c r="C6" s="126"/>
    </row>
    <row r="8" spans="1:3" ht="33" customHeight="1">
      <c r="A8" s="127" t="s">
        <v>217</v>
      </c>
      <c r="B8" s="129" t="s">
        <v>212</v>
      </c>
      <c r="C8" s="131" t="s">
        <v>298</v>
      </c>
    </row>
    <row r="9" spans="1:3" ht="16.5">
      <c r="A9" s="128"/>
      <c r="B9" s="130"/>
      <c r="C9" s="131"/>
    </row>
    <row r="10" spans="1:3" ht="33">
      <c r="A10" s="20" t="s">
        <v>218</v>
      </c>
      <c r="B10" s="21" t="s">
        <v>219</v>
      </c>
      <c r="C10" s="37">
        <v>12000</v>
      </c>
    </row>
    <row r="11" spans="1:3" ht="49.5">
      <c r="A11" s="22" t="s">
        <v>581</v>
      </c>
      <c r="B11" s="12" t="s">
        <v>578</v>
      </c>
      <c r="C11" s="36">
        <f>C12</f>
        <v>27000</v>
      </c>
    </row>
    <row r="12" spans="1:3" ht="66">
      <c r="A12" s="22" t="s">
        <v>582</v>
      </c>
      <c r="B12" s="23" t="s">
        <v>579</v>
      </c>
      <c r="C12" s="36">
        <v>27000</v>
      </c>
    </row>
    <row r="13" spans="1:3" ht="55.5" customHeight="1" hidden="1">
      <c r="A13" s="22" t="s">
        <v>220</v>
      </c>
      <c r="B13" s="23" t="s">
        <v>221</v>
      </c>
      <c r="C13" s="24"/>
    </row>
    <row r="14" spans="1:3" ht="48" customHeight="1">
      <c r="A14" s="22" t="s">
        <v>583</v>
      </c>
      <c r="B14" s="23" t="s">
        <v>222</v>
      </c>
      <c r="C14" s="36">
        <f>C15</f>
        <v>-15000</v>
      </c>
    </row>
    <row r="15" spans="1:3" ht="53.25" customHeight="1">
      <c r="A15" s="22" t="s">
        <v>584</v>
      </c>
      <c r="B15" s="23" t="s">
        <v>470</v>
      </c>
      <c r="C15" s="36">
        <v>-15000</v>
      </c>
    </row>
    <row r="16" spans="1:3" ht="33.75" customHeight="1">
      <c r="A16" s="20" t="s">
        <v>223</v>
      </c>
      <c r="B16" s="21" t="s">
        <v>224</v>
      </c>
      <c r="C16" s="37">
        <f>C17+C20</f>
        <v>27397.79999999993</v>
      </c>
    </row>
    <row r="17" spans="1:3" ht="24" customHeight="1">
      <c r="A17" s="22" t="s">
        <v>225</v>
      </c>
      <c r="B17" s="23" t="s">
        <v>226</v>
      </c>
      <c r="C17" s="36">
        <f>C18</f>
        <v>-617994.4</v>
      </c>
    </row>
    <row r="18" spans="1:3" ht="24" customHeight="1">
      <c r="A18" s="22" t="s">
        <v>227</v>
      </c>
      <c r="B18" s="23" t="s">
        <v>228</v>
      </c>
      <c r="C18" s="36">
        <f>C19</f>
        <v>-617994.4</v>
      </c>
    </row>
    <row r="19" spans="1:3" ht="36" customHeight="1">
      <c r="A19" s="22" t="s">
        <v>229</v>
      </c>
      <c r="B19" s="23" t="s">
        <v>230</v>
      </c>
      <c r="C19" s="39">
        <v>-617994.4</v>
      </c>
    </row>
    <row r="20" spans="1:3" ht="24" customHeight="1">
      <c r="A20" s="22" t="s">
        <v>231</v>
      </c>
      <c r="B20" s="23" t="s">
        <v>232</v>
      </c>
      <c r="C20" s="24">
        <f>C21</f>
        <v>645392.2</v>
      </c>
    </row>
    <row r="21" spans="1:3" ht="24" customHeight="1">
      <c r="A21" s="22" t="s">
        <v>233</v>
      </c>
      <c r="B21" s="23" t="s">
        <v>234</v>
      </c>
      <c r="C21" s="24">
        <f>C22</f>
        <v>645392.2</v>
      </c>
    </row>
    <row r="22" spans="1:3" ht="36" customHeight="1">
      <c r="A22" s="22" t="s">
        <v>235</v>
      </c>
      <c r="B22" s="23" t="s">
        <v>236</v>
      </c>
      <c r="C22" s="36">
        <v>645392.2</v>
      </c>
    </row>
    <row r="23" spans="1:3" ht="25.5" customHeight="1">
      <c r="A23" s="125" t="s">
        <v>237</v>
      </c>
      <c r="B23" s="125"/>
      <c r="C23" s="37">
        <f>C10+C16</f>
        <v>39397.79999999993</v>
      </c>
    </row>
    <row r="25" spans="1:2" ht="16.5">
      <c r="A25" s="25"/>
      <c r="B25" s="26"/>
    </row>
    <row r="26" ht="16.5">
      <c r="B26" s="1"/>
    </row>
  </sheetData>
  <sheetProtection/>
  <mergeCells count="9">
    <mergeCell ref="A23:B23"/>
    <mergeCell ref="A6:C6"/>
    <mergeCell ref="A8:A9"/>
    <mergeCell ref="B8:B9"/>
    <mergeCell ref="C8:C9"/>
    <mergeCell ref="A1:C1"/>
    <mergeCell ref="A2:C2"/>
    <mergeCell ref="A3:C3"/>
    <mergeCell ref="A5:C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4"/>
  <sheetViews>
    <sheetView zoomScalePageLayoutView="0" workbookViewId="0" topLeftCell="A2">
      <selection activeCell="B4" sqref="B4:C4"/>
    </sheetView>
  </sheetViews>
  <sheetFormatPr defaultColWidth="9.00390625" defaultRowHeight="12.75"/>
  <cols>
    <col min="1" max="1" width="34.75390625" style="86" customWidth="1"/>
    <col min="2" max="2" width="78.25390625" style="87" customWidth="1"/>
    <col min="3" max="3" width="14.625" style="104" customWidth="1"/>
    <col min="4" max="14" width="9.125" style="88" customWidth="1"/>
    <col min="15" max="15" width="0.2421875" style="88" customWidth="1"/>
    <col min="16" max="16384" width="9.125" style="88" customWidth="1"/>
  </cols>
  <sheetData>
    <row r="1" ht="16.5" hidden="1"/>
    <row r="2" spans="2:3" ht="16.5">
      <c r="B2" s="134" t="s">
        <v>121</v>
      </c>
      <c r="C2" s="134"/>
    </row>
    <row r="3" spans="2:3" ht="16.5">
      <c r="B3" s="134" t="s">
        <v>122</v>
      </c>
      <c r="C3" s="134"/>
    </row>
    <row r="4" spans="2:3" ht="16.5">
      <c r="B4" s="134" t="s">
        <v>645</v>
      </c>
      <c r="C4" s="134"/>
    </row>
    <row r="5" spans="2:3" ht="16.5">
      <c r="B5" s="134"/>
      <c r="C5" s="134"/>
    </row>
    <row r="6" spans="1:3" ht="52.5" customHeight="1">
      <c r="A6" s="133" t="s">
        <v>596</v>
      </c>
      <c r="B6" s="133"/>
      <c r="C6" s="133"/>
    </row>
    <row r="7" spans="1:2" ht="16.5">
      <c r="A7" s="88"/>
      <c r="B7" s="89"/>
    </row>
    <row r="8" spans="1:3" s="91" customFormat="1" ht="16.5">
      <c r="A8" s="90" t="s">
        <v>597</v>
      </c>
      <c r="B8" s="10" t="s">
        <v>598</v>
      </c>
      <c r="C8" s="41" t="s">
        <v>599</v>
      </c>
    </row>
    <row r="9" spans="1:3" s="93" customFormat="1" ht="16.5">
      <c r="A9" s="92" t="s">
        <v>600</v>
      </c>
      <c r="B9" s="10" t="s">
        <v>601</v>
      </c>
      <c r="C9" s="35">
        <f>C10+C15+C18+C26+C30+C40+C46+C54</f>
        <v>342911.80000000005</v>
      </c>
    </row>
    <row r="10" spans="1:3" s="93" customFormat="1" ht="16.5">
      <c r="A10" s="92" t="s">
        <v>602</v>
      </c>
      <c r="B10" s="10" t="s">
        <v>603</v>
      </c>
      <c r="C10" s="35">
        <f>C11</f>
        <v>173107.2</v>
      </c>
    </row>
    <row r="11" spans="1:3" ht="16.5">
      <c r="A11" s="71" t="s">
        <v>604</v>
      </c>
      <c r="B11" s="12" t="s">
        <v>605</v>
      </c>
      <c r="C11" s="34">
        <f>SUM(C12:C14)</f>
        <v>173107.2</v>
      </c>
    </row>
    <row r="12" spans="1:3" ht="69.75" customHeight="1">
      <c r="A12" s="71" t="s">
        <v>606</v>
      </c>
      <c r="B12" s="98" t="s">
        <v>607</v>
      </c>
      <c r="C12" s="6">
        <v>171188.4</v>
      </c>
    </row>
    <row r="13" spans="1:3" ht="98.25" customHeight="1">
      <c r="A13" s="71" t="s">
        <v>608</v>
      </c>
      <c r="B13" s="98" t="s">
        <v>609</v>
      </c>
      <c r="C13" s="6">
        <v>1872.6</v>
      </c>
    </row>
    <row r="14" spans="1:3" ht="82.5">
      <c r="A14" s="71" t="s">
        <v>610</v>
      </c>
      <c r="B14" s="97" t="s">
        <v>611</v>
      </c>
      <c r="C14" s="6">
        <v>46.2</v>
      </c>
    </row>
    <row r="15" spans="1:3" s="93" customFormat="1" ht="16.5">
      <c r="A15" s="92" t="s">
        <v>612</v>
      </c>
      <c r="B15" s="10" t="s">
        <v>613</v>
      </c>
      <c r="C15" s="35">
        <f>SUM(C16:C17)</f>
        <v>35108</v>
      </c>
    </row>
    <row r="16" spans="1:3" ht="16.5">
      <c r="A16" s="71" t="s">
        <v>614</v>
      </c>
      <c r="B16" s="12" t="s">
        <v>615</v>
      </c>
      <c r="C16" s="6">
        <v>35092</v>
      </c>
    </row>
    <row r="17" spans="1:3" ht="16.5">
      <c r="A17" s="94" t="s">
        <v>616</v>
      </c>
      <c r="B17" s="95" t="s">
        <v>617</v>
      </c>
      <c r="C17" s="6">
        <v>16</v>
      </c>
    </row>
    <row r="18" spans="1:3" s="93" customFormat="1" ht="16.5">
      <c r="A18" s="92" t="s">
        <v>618</v>
      </c>
      <c r="B18" s="10" t="s">
        <v>619</v>
      </c>
      <c r="C18" s="35">
        <f>C19+C21</f>
        <v>71194.5</v>
      </c>
    </row>
    <row r="19" spans="1:3" ht="16.5">
      <c r="A19" s="71" t="s">
        <v>620</v>
      </c>
      <c r="B19" s="12" t="s">
        <v>621</v>
      </c>
      <c r="C19" s="34">
        <f>C20</f>
        <v>4238</v>
      </c>
    </row>
    <row r="20" spans="1:3" ht="49.5">
      <c r="A20" s="71" t="s">
        <v>622</v>
      </c>
      <c r="B20" s="12" t="s">
        <v>623</v>
      </c>
      <c r="C20" s="6">
        <v>4238</v>
      </c>
    </row>
    <row r="21" spans="1:3" ht="16.5">
      <c r="A21" s="71" t="s">
        <v>624</v>
      </c>
      <c r="B21" s="12" t="s">
        <v>625</v>
      </c>
      <c r="C21" s="34">
        <f>C22+C24</f>
        <v>66956.5</v>
      </c>
    </row>
    <row r="22" spans="1:3" ht="49.5">
      <c r="A22" s="71" t="s">
        <v>626</v>
      </c>
      <c r="B22" s="12" t="s">
        <v>627</v>
      </c>
      <c r="C22" s="34">
        <f>C23</f>
        <v>6489</v>
      </c>
    </row>
    <row r="23" spans="1:3" ht="66">
      <c r="A23" s="71" t="s">
        <v>628</v>
      </c>
      <c r="B23" s="12" t="s">
        <v>629</v>
      </c>
      <c r="C23" s="34">
        <v>6489</v>
      </c>
    </row>
    <row r="24" spans="1:3" ht="49.5">
      <c r="A24" s="71" t="s">
        <v>630</v>
      </c>
      <c r="B24" s="12" t="s">
        <v>631</v>
      </c>
      <c r="C24" s="34">
        <f>C25</f>
        <v>60467.5</v>
      </c>
    </row>
    <row r="25" spans="1:3" ht="66">
      <c r="A25" s="71" t="s">
        <v>632</v>
      </c>
      <c r="B25" s="12" t="s">
        <v>633</v>
      </c>
      <c r="C25" s="6">
        <v>60467.5</v>
      </c>
    </row>
    <row r="26" spans="1:3" s="93" customFormat="1" ht="16.5">
      <c r="A26" s="92" t="s">
        <v>634</v>
      </c>
      <c r="B26" s="10" t="s">
        <v>635</v>
      </c>
      <c r="C26" s="35">
        <f>C27+C29</f>
        <v>2543</v>
      </c>
    </row>
    <row r="27" spans="1:3" ht="33">
      <c r="A27" s="71" t="s">
        <v>636</v>
      </c>
      <c r="B27" s="12" t="s">
        <v>637</v>
      </c>
      <c r="C27" s="34">
        <f>C28</f>
        <v>2528</v>
      </c>
    </row>
    <row r="28" spans="1:3" ht="49.5">
      <c r="A28" s="71" t="s">
        <v>638</v>
      </c>
      <c r="B28" s="12" t="s">
        <v>639</v>
      </c>
      <c r="C28" s="6">
        <v>2528</v>
      </c>
    </row>
    <row r="29" spans="1:3" ht="33">
      <c r="A29" s="71" t="s">
        <v>640</v>
      </c>
      <c r="B29" s="12" t="s">
        <v>641</v>
      </c>
      <c r="C29" s="6">
        <v>15</v>
      </c>
    </row>
    <row r="30" spans="1:3" s="93" customFormat="1" ht="49.5">
      <c r="A30" s="92" t="s">
        <v>642</v>
      </c>
      <c r="B30" s="10" t="s">
        <v>643</v>
      </c>
      <c r="C30" s="35">
        <f>C31+C38</f>
        <v>25211.5</v>
      </c>
    </row>
    <row r="31" spans="1:3" ht="82.5">
      <c r="A31" s="71" t="s">
        <v>644</v>
      </c>
      <c r="B31" s="12" t="s">
        <v>0</v>
      </c>
      <c r="C31" s="34">
        <f>C32+C34+C36</f>
        <v>24993.1</v>
      </c>
    </row>
    <row r="32" spans="1:3" ht="66">
      <c r="A32" s="71" t="s">
        <v>1</v>
      </c>
      <c r="B32" s="12" t="s">
        <v>2</v>
      </c>
      <c r="C32" s="34">
        <f>C33</f>
        <v>12649</v>
      </c>
    </row>
    <row r="33" spans="1:3" ht="66">
      <c r="A33" s="71" t="s">
        <v>3</v>
      </c>
      <c r="B33" s="12" t="s">
        <v>4</v>
      </c>
      <c r="C33" s="6">
        <v>12649</v>
      </c>
    </row>
    <row r="34" spans="1:3" ht="86.25" customHeight="1">
      <c r="A34" s="71" t="s">
        <v>5</v>
      </c>
      <c r="B34" s="12" t="s">
        <v>6</v>
      </c>
      <c r="C34" s="15">
        <f>35:35</f>
        <v>895.4</v>
      </c>
    </row>
    <row r="35" spans="1:3" ht="67.5" customHeight="1">
      <c r="A35" s="71" t="s">
        <v>7</v>
      </c>
      <c r="B35" s="12" t="s">
        <v>8</v>
      </c>
      <c r="C35" s="6">
        <v>895.4</v>
      </c>
    </row>
    <row r="36" spans="1:3" ht="33">
      <c r="A36" s="71" t="s">
        <v>9</v>
      </c>
      <c r="B36" s="12" t="s">
        <v>10</v>
      </c>
      <c r="C36" s="34">
        <f>C37</f>
        <v>11448.7</v>
      </c>
    </row>
    <row r="37" spans="1:3" ht="33">
      <c r="A37" s="71" t="s">
        <v>11</v>
      </c>
      <c r="B37" s="12" t="s">
        <v>12</v>
      </c>
      <c r="C37" s="6">
        <v>11448.7</v>
      </c>
    </row>
    <row r="38" spans="1:3" ht="16.5">
      <c r="A38" s="71" t="s">
        <v>13</v>
      </c>
      <c r="B38" s="12" t="s">
        <v>14</v>
      </c>
      <c r="C38" s="34">
        <f>C39</f>
        <v>218.4</v>
      </c>
    </row>
    <row r="39" spans="1:3" ht="49.5">
      <c r="A39" s="71" t="s">
        <v>15</v>
      </c>
      <c r="B39" s="12" t="s">
        <v>16</v>
      </c>
      <c r="C39" s="6">
        <v>218.4</v>
      </c>
    </row>
    <row r="40" spans="1:3" s="93" customFormat="1" ht="16.5">
      <c r="A40" s="92" t="s">
        <v>17</v>
      </c>
      <c r="B40" s="10" t="s">
        <v>18</v>
      </c>
      <c r="C40" s="35">
        <f>C41</f>
        <v>1338.4</v>
      </c>
    </row>
    <row r="41" spans="1:3" s="93" customFormat="1" ht="16.5">
      <c r="A41" s="71" t="s">
        <v>19</v>
      </c>
      <c r="B41" s="12" t="s">
        <v>20</v>
      </c>
      <c r="C41" s="34">
        <f>SUM(C42:C45)</f>
        <v>1338.4</v>
      </c>
    </row>
    <row r="42" spans="1:3" s="93" customFormat="1" ht="33">
      <c r="A42" s="96" t="s">
        <v>21</v>
      </c>
      <c r="B42" s="98" t="s">
        <v>22</v>
      </c>
      <c r="C42" s="34">
        <v>171.7</v>
      </c>
    </row>
    <row r="43" spans="1:3" s="93" customFormat="1" ht="33">
      <c r="A43" s="96" t="s">
        <v>23</v>
      </c>
      <c r="B43" s="98" t="s">
        <v>24</v>
      </c>
      <c r="C43" s="34">
        <v>22.1</v>
      </c>
    </row>
    <row r="44" spans="1:3" s="93" customFormat="1" ht="16.5">
      <c r="A44" s="96" t="s">
        <v>25</v>
      </c>
      <c r="B44" s="98" t="s">
        <v>26</v>
      </c>
      <c r="C44" s="34">
        <v>539.1</v>
      </c>
    </row>
    <row r="45" spans="1:3" s="93" customFormat="1" ht="16.5">
      <c r="A45" s="96" t="s">
        <v>27</v>
      </c>
      <c r="B45" s="98" t="s">
        <v>28</v>
      </c>
      <c r="C45" s="34">
        <v>605.5</v>
      </c>
    </row>
    <row r="46" spans="1:3" s="93" customFormat="1" ht="33">
      <c r="A46" s="92" t="s">
        <v>29</v>
      </c>
      <c r="B46" s="10" t="s">
        <v>30</v>
      </c>
      <c r="C46" s="35">
        <f>C47+C50+C52</f>
        <v>29990</v>
      </c>
    </row>
    <row r="47" spans="1:3" ht="33">
      <c r="A47" s="71" t="s">
        <v>31</v>
      </c>
      <c r="B47" s="12" t="s">
        <v>32</v>
      </c>
      <c r="C47" s="34">
        <f>C48</f>
        <v>19850.3</v>
      </c>
    </row>
    <row r="48" spans="1:3" ht="82.5">
      <c r="A48" s="71" t="s">
        <v>33</v>
      </c>
      <c r="B48" s="12" t="s">
        <v>34</v>
      </c>
      <c r="C48" s="34">
        <f>C49</f>
        <v>19850.3</v>
      </c>
    </row>
    <row r="49" spans="1:3" ht="82.5">
      <c r="A49" s="71" t="s">
        <v>35</v>
      </c>
      <c r="B49" s="12" t="s">
        <v>36</v>
      </c>
      <c r="C49" s="6">
        <v>19850.3</v>
      </c>
    </row>
    <row r="50" spans="1:3" ht="33">
      <c r="A50" s="71" t="s">
        <v>37</v>
      </c>
      <c r="B50" s="12" t="s">
        <v>38</v>
      </c>
      <c r="C50" s="34">
        <f>C51</f>
        <v>3958.1</v>
      </c>
    </row>
    <row r="51" spans="1:3" ht="49.5">
      <c r="A51" s="71" t="s">
        <v>39</v>
      </c>
      <c r="B51" s="12" t="s">
        <v>40</v>
      </c>
      <c r="C51" s="6">
        <v>3958.1</v>
      </c>
    </row>
    <row r="52" spans="1:3" ht="49.5">
      <c r="A52" s="97" t="s">
        <v>41</v>
      </c>
      <c r="B52" s="98" t="s">
        <v>42</v>
      </c>
      <c r="C52" s="6">
        <f>C53</f>
        <v>6181.6</v>
      </c>
    </row>
    <row r="53" spans="1:3" ht="49.5">
      <c r="A53" s="97" t="s">
        <v>43</v>
      </c>
      <c r="B53" s="98" t="s">
        <v>44</v>
      </c>
      <c r="C53" s="6">
        <v>6181.6</v>
      </c>
    </row>
    <row r="54" spans="1:3" s="93" customFormat="1" ht="16.5">
      <c r="A54" s="92" t="s">
        <v>45</v>
      </c>
      <c r="B54" s="10" t="s">
        <v>46</v>
      </c>
      <c r="C54" s="35">
        <f>C55+C59+C63+C58+C64</f>
        <v>4419.2</v>
      </c>
    </row>
    <row r="55" spans="1:3" ht="33">
      <c r="A55" s="71" t="s">
        <v>47</v>
      </c>
      <c r="B55" s="12" t="s">
        <v>48</v>
      </c>
      <c r="C55" s="34">
        <f>C56+C57</f>
        <v>244</v>
      </c>
    </row>
    <row r="56" spans="1:3" ht="99">
      <c r="A56" s="71" t="s">
        <v>49</v>
      </c>
      <c r="B56" s="12" t="s">
        <v>72</v>
      </c>
      <c r="C56" s="34">
        <v>234</v>
      </c>
    </row>
    <row r="57" spans="1:3" ht="49.5">
      <c r="A57" s="71" t="s">
        <v>73</v>
      </c>
      <c r="B57" s="12" t="s">
        <v>74</v>
      </c>
      <c r="C57" s="34">
        <v>10</v>
      </c>
    </row>
    <row r="58" spans="1:3" ht="55.5" customHeight="1">
      <c r="A58" s="71" t="s">
        <v>75</v>
      </c>
      <c r="B58" s="12" t="s">
        <v>76</v>
      </c>
      <c r="C58" s="34">
        <v>104</v>
      </c>
    </row>
    <row r="59" spans="1:3" ht="82.5">
      <c r="A59" s="71" t="s">
        <v>77</v>
      </c>
      <c r="B59" s="12" t="s">
        <v>78</v>
      </c>
      <c r="C59" s="34">
        <f>SUM(C61:C62)+C60</f>
        <v>395</v>
      </c>
    </row>
    <row r="60" spans="1:3" ht="26.25" customHeight="1">
      <c r="A60" s="71" t="s">
        <v>79</v>
      </c>
      <c r="B60" s="12" t="s">
        <v>80</v>
      </c>
      <c r="C60" s="34">
        <v>320</v>
      </c>
    </row>
    <row r="61" spans="1:3" ht="33">
      <c r="A61" s="71" t="s">
        <v>81</v>
      </c>
      <c r="B61" s="12" t="s">
        <v>82</v>
      </c>
      <c r="C61" s="34">
        <v>60</v>
      </c>
    </row>
    <row r="62" spans="1:3" ht="33">
      <c r="A62" s="71" t="s">
        <v>83</v>
      </c>
      <c r="B62" s="12" t="s">
        <v>84</v>
      </c>
      <c r="C62" s="34">
        <v>15</v>
      </c>
    </row>
    <row r="63" spans="1:3" ht="49.5">
      <c r="A63" s="71" t="s">
        <v>85</v>
      </c>
      <c r="B63" s="12" t="s">
        <v>86</v>
      </c>
      <c r="C63" s="34">
        <v>2116.1</v>
      </c>
    </row>
    <row r="64" spans="1:3" ht="33">
      <c r="A64" s="71" t="s">
        <v>87</v>
      </c>
      <c r="B64" s="12" t="s">
        <v>88</v>
      </c>
      <c r="C64" s="34">
        <f>C65</f>
        <v>1560.1</v>
      </c>
    </row>
    <row r="65" spans="1:3" ht="33">
      <c r="A65" s="71" t="s">
        <v>89</v>
      </c>
      <c r="B65" s="12" t="s">
        <v>90</v>
      </c>
      <c r="C65" s="34">
        <v>1560.1</v>
      </c>
    </row>
    <row r="66" spans="1:3" ht="16.5">
      <c r="A66" s="92" t="s">
        <v>91</v>
      </c>
      <c r="B66" s="10" t="s">
        <v>92</v>
      </c>
      <c r="C66" s="28">
        <f>C67</f>
        <v>248082.60000000003</v>
      </c>
    </row>
    <row r="67" spans="1:3" ht="33">
      <c r="A67" s="99" t="s">
        <v>93</v>
      </c>
      <c r="B67" s="105" t="s">
        <v>94</v>
      </c>
      <c r="C67" s="28">
        <f>C68+C70+C76</f>
        <v>248082.60000000003</v>
      </c>
    </row>
    <row r="68" spans="1:3" ht="33">
      <c r="A68" s="99" t="s">
        <v>95</v>
      </c>
      <c r="B68" s="105" t="s">
        <v>96</v>
      </c>
      <c r="C68" s="28">
        <f>C69</f>
        <v>981.3</v>
      </c>
    </row>
    <row r="69" spans="1:3" ht="33">
      <c r="A69" s="12" t="s">
        <v>97</v>
      </c>
      <c r="B69" s="12" t="s">
        <v>98</v>
      </c>
      <c r="C69" s="6">
        <v>981.3</v>
      </c>
    </row>
    <row r="70" spans="1:3" ht="33">
      <c r="A70" s="100" t="s">
        <v>99</v>
      </c>
      <c r="B70" s="106" t="s">
        <v>100</v>
      </c>
      <c r="C70" s="28">
        <f>SUM(C71:C75)</f>
        <v>66344.1</v>
      </c>
    </row>
    <row r="71" spans="1:3" ht="66">
      <c r="A71" s="101" t="s">
        <v>101</v>
      </c>
      <c r="B71" s="107" t="s">
        <v>102</v>
      </c>
      <c r="C71" s="6">
        <v>48377.7</v>
      </c>
    </row>
    <row r="72" spans="1:3" ht="49.5">
      <c r="A72" s="102" t="s">
        <v>103</v>
      </c>
      <c r="B72" s="108" t="s">
        <v>104</v>
      </c>
      <c r="C72" s="6">
        <v>5308</v>
      </c>
    </row>
    <row r="73" spans="1:3" ht="99">
      <c r="A73" s="102" t="s">
        <v>103</v>
      </c>
      <c r="B73" s="98" t="s">
        <v>105</v>
      </c>
      <c r="C73" s="6">
        <v>18.4</v>
      </c>
    </row>
    <row r="74" spans="1:3" ht="33">
      <c r="A74" s="102" t="s">
        <v>103</v>
      </c>
      <c r="B74" s="109" t="s">
        <v>106</v>
      </c>
      <c r="C74" s="6">
        <v>4763</v>
      </c>
    </row>
    <row r="75" spans="1:3" ht="49.5">
      <c r="A75" s="102" t="s">
        <v>103</v>
      </c>
      <c r="B75" s="108" t="s">
        <v>107</v>
      </c>
      <c r="C75" s="6">
        <v>7877</v>
      </c>
    </row>
    <row r="76" spans="1:3" ht="33">
      <c r="A76" s="99" t="s">
        <v>108</v>
      </c>
      <c r="B76" s="105" t="s">
        <v>109</v>
      </c>
      <c r="C76" s="28">
        <f>SUM(C77:C83)</f>
        <v>180757.2</v>
      </c>
    </row>
    <row r="77" spans="1:3" ht="82.5">
      <c r="A77" s="103" t="s">
        <v>110</v>
      </c>
      <c r="B77" s="110" t="s">
        <v>111</v>
      </c>
      <c r="C77" s="6">
        <v>168079</v>
      </c>
    </row>
    <row r="78" spans="1:3" ht="33">
      <c r="A78" s="103" t="s">
        <v>112</v>
      </c>
      <c r="B78" s="110" t="s">
        <v>113</v>
      </c>
      <c r="C78" s="6">
        <f>2749.3-250</f>
        <v>2499.3</v>
      </c>
    </row>
    <row r="79" spans="1:3" ht="66">
      <c r="A79" s="103" t="s">
        <v>114</v>
      </c>
      <c r="B79" s="110" t="s">
        <v>115</v>
      </c>
      <c r="C79" s="6">
        <v>3681.2</v>
      </c>
    </row>
    <row r="80" spans="1:3" ht="33">
      <c r="A80" s="103" t="s">
        <v>116</v>
      </c>
      <c r="B80" s="110" t="s">
        <v>117</v>
      </c>
      <c r="C80" s="6">
        <v>1355.7</v>
      </c>
    </row>
    <row r="81" spans="1:3" ht="49.5">
      <c r="A81" s="103" t="s">
        <v>110</v>
      </c>
      <c r="B81" s="110" t="s">
        <v>118</v>
      </c>
      <c r="C81" s="6">
        <v>632</v>
      </c>
    </row>
    <row r="82" spans="1:3" ht="33">
      <c r="A82" s="103" t="s">
        <v>110</v>
      </c>
      <c r="B82" s="110" t="s">
        <v>119</v>
      </c>
      <c r="C82" s="6">
        <v>329.5</v>
      </c>
    </row>
    <row r="83" spans="1:3" ht="82.5">
      <c r="A83" s="103" t="s">
        <v>110</v>
      </c>
      <c r="B83" s="110" t="s">
        <v>120</v>
      </c>
      <c r="C83" s="6">
        <v>4180.5</v>
      </c>
    </row>
    <row r="84" spans="1:3" s="93" customFormat="1" ht="16.5">
      <c r="A84" s="92"/>
      <c r="B84" s="10" t="s">
        <v>295</v>
      </c>
      <c r="C84" s="35">
        <f>C66+C9</f>
        <v>590994.4000000001</v>
      </c>
    </row>
  </sheetData>
  <sheetProtection/>
  <mergeCells count="5">
    <mergeCell ref="A6:C6"/>
    <mergeCell ref="B2:C2"/>
    <mergeCell ref="B3:C3"/>
    <mergeCell ref="B4:C4"/>
    <mergeCell ref="B5:C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18" customWidth="1"/>
    <col min="2" max="2" width="103.125" style="2" customWidth="1"/>
    <col min="3" max="3" width="11.00390625" style="32" customWidth="1"/>
    <col min="4" max="16384" width="9.125" style="2" customWidth="1"/>
  </cols>
  <sheetData>
    <row r="1" spans="1:3" ht="16.5">
      <c r="A1" s="136" t="s">
        <v>125</v>
      </c>
      <c r="B1" s="136"/>
      <c r="C1" s="136"/>
    </row>
    <row r="2" spans="1:3" ht="16.5">
      <c r="A2" s="136" t="s">
        <v>194</v>
      </c>
      <c r="B2" s="136"/>
      <c r="C2" s="136"/>
    </row>
    <row r="3" spans="1:3" ht="16.5">
      <c r="A3" s="136" t="s">
        <v>649</v>
      </c>
      <c r="B3" s="136"/>
      <c r="C3" s="136"/>
    </row>
    <row r="4" spans="1:2" ht="16.5">
      <c r="A4" s="4"/>
      <c r="B4" s="3"/>
    </row>
    <row r="5" spans="1:3" ht="16.5">
      <c r="A5" s="135" t="s">
        <v>178</v>
      </c>
      <c r="B5" s="135"/>
      <c r="C5" s="135"/>
    </row>
    <row r="6" spans="1:3" ht="16.5">
      <c r="A6" s="135" t="s">
        <v>179</v>
      </c>
      <c r="B6" s="135"/>
      <c r="C6" s="135"/>
    </row>
    <row r="7" spans="1:3" ht="16.5">
      <c r="A7" s="135" t="s">
        <v>384</v>
      </c>
      <c r="B7" s="135"/>
      <c r="C7" s="135"/>
    </row>
    <row r="8" spans="1:3" ht="33">
      <c r="A8" s="6" t="s">
        <v>268</v>
      </c>
      <c r="B8" s="6" t="s">
        <v>212</v>
      </c>
      <c r="C8" s="33" t="s">
        <v>296</v>
      </c>
    </row>
    <row r="9" spans="1:3" ht="16.5">
      <c r="A9" s="6">
        <v>1</v>
      </c>
      <c r="B9" s="8">
        <v>2</v>
      </c>
      <c r="C9" s="7">
        <v>3</v>
      </c>
    </row>
    <row r="10" spans="1:3" ht="16.5">
      <c r="A10" s="6"/>
      <c r="B10" s="27" t="s">
        <v>295</v>
      </c>
      <c r="C10" s="35">
        <f>C11+C18+C21+C25+C29+C34+C36+C40+C42+C45</f>
        <v>630392.2</v>
      </c>
    </row>
    <row r="11" spans="1:3" ht="16.5">
      <c r="A11" s="9" t="s">
        <v>291</v>
      </c>
      <c r="B11" s="10" t="s">
        <v>214</v>
      </c>
      <c r="C11" s="35">
        <f>SUM(C12:C17)</f>
        <v>63675.5</v>
      </c>
    </row>
    <row r="12" spans="1:3" ht="33">
      <c r="A12" s="11" t="s">
        <v>278</v>
      </c>
      <c r="B12" s="12" t="s">
        <v>299</v>
      </c>
      <c r="C12" s="34">
        <f>'№5'!E13</f>
        <v>1401.8</v>
      </c>
    </row>
    <row r="13" spans="1:3" ht="34.5" customHeight="1">
      <c r="A13" s="11" t="s">
        <v>279</v>
      </c>
      <c r="B13" s="12" t="s">
        <v>241</v>
      </c>
      <c r="C13" s="34">
        <f>'№5'!E20</f>
        <v>4356.6</v>
      </c>
    </row>
    <row r="14" spans="1:3" ht="33.75" customHeight="1">
      <c r="A14" s="11" t="s">
        <v>280</v>
      </c>
      <c r="B14" s="12" t="s">
        <v>244</v>
      </c>
      <c r="C14" s="34">
        <f>'№5'!E46</f>
        <v>39309.4</v>
      </c>
    </row>
    <row r="15" spans="1:3" ht="33">
      <c r="A15" s="11" t="s">
        <v>281</v>
      </c>
      <c r="B15" s="12" t="s">
        <v>145</v>
      </c>
      <c r="C15" s="34">
        <f>'№5'!E78</f>
        <v>8925.2</v>
      </c>
    </row>
    <row r="16" spans="1:3" ht="16.5">
      <c r="A16" s="11" t="s">
        <v>282</v>
      </c>
      <c r="B16" s="12" t="s">
        <v>151</v>
      </c>
      <c r="C16" s="34">
        <f>'№5'!E94</f>
        <v>2577.7</v>
      </c>
    </row>
    <row r="17" spans="1:3" ht="16.5">
      <c r="A17" s="11" t="s">
        <v>300</v>
      </c>
      <c r="B17" s="12" t="s">
        <v>245</v>
      </c>
      <c r="C17" s="34">
        <f>'№5'!E99</f>
        <v>7104.8</v>
      </c>
    </row>
    <row r="18" spans="1:3" ht="17.25" customHeight="1">
      <c r="A18" s="9" t="s">
        <v>292</v>
      </c>
      <c r="B18" s="10" t="s">
        <v>247</v>
      </c>
      <c r="C18" s="35">
        <f>C19+C20</f>
        <v>7821.4</v>
      </c>
    </row>
    <row r="19" spans="1:3" ht="17.25" customHeight="1">
      <c r="A19" s="11" t="s">
        <v>456</v>
      </c>
      <c r="B19" s="12" t="s">
        <v>457</v>
      </c>
      <c r="C19" s="34">
        <f>'№5'!E144</f>
        <v>1599.2</v>
      </c>
    </row>
    <row r="20" spans="1:3" ht="33">
      <c r="A20" s="11" t="s">
        <v>283</v>
      </c>
      <c r="B20" s="12" t="s">
        <v>199</v>
      </c>
      <c r="C20" s="34">
        <f>'№5'!E163</f>
        <v>6222.2</v>
      </c>
    </row>
    <row r="21" spans="1:3" ht="16.5">
      <c r="A21" s="9" t="s">
        <v>293</v>
      </c>
      <c r="B21" s="10" t="s">
        <v>249</v>
      </c>
      <c r="C21" s="35">
        <f>C24+C23+C22</f>
        <v>76904.29999999999</v>
      </c>
    </row>
    <row r="22" spans="1:3" ht="16.5">
      <c r="A22" s="11" t="s">
        <v>390</v>
      </c>
      <c r="B22" s="31" t="s">
        <v>416</v>
      </c>
      <c r="C22" s="34">
        <f>'№5'!E179</f>
        <v>230.9</v>
      </c>
    </row>
    <row r="23" spans="1:3" ht="16.5">
      <c r="A23" s="11" t="s">
        <v>136</v>
      </c>
      <c r="B23" s="31" t="s">
        <v>137</v>
      </c>
      <c r="C23" s="34">
        <f>'№5'!E185</f>
        <v>75593.4</v>
      </c>
    </row>
    <row r="24" spans="1:3" ht="16.5">
      <c r="A24" s="11" t="s">
        <v>284</v>
      </c>
      <c r="B24" s="12" t="s">
        <v>250</v>
      </c>
      <c r="C24" s="34">
        <f>'№5'!E215</f>
        <v>1080</v>
      </c>
    </row>
    <row r="25" spans="1:3" ht="16.5">
      <c r="A25" s="9" t="s">
        <v>294</v>
      </c>
      <c r="B25" s="10" t="s">
        <v>251</v>
      </c>
      <c r="C25" s="35">
        <f>SUM(C26:C28)</f>
        <v>32683.4</v>
      </c>
    </row>
    <row r="26" spans="1:3" ht="16.5">
      <c r="A26" s="11" t="s">
        <v>134</v>
      </c>
      <c r="B26" s="48" t="s">
        <v>135</v>
      </c>
      <c r="C26" s="34">
        <f>'№5'!E232</f>
        <v>12780.4</v>
      </c>
    </row>
    <row r="27" spans="1:3" ht="16.5">
      <c r="A27" s="11" t="s">
        <v>285</v>
      </c>
      <c r="B27" s="14" t="s">
        <v>252</v>
      </c>
      <c r="C27" s="34">
        <f>'№5'!E245</f>
        <v>3607.9</v>
      </c>
    </row>
    <row r="28" spans="1:3" ht="16.5">
      <c r="A28" s="11" t="s">
        <v>286</v>
      </c>
      <c r="B28" s="12" t="s">
        <v>253</v>
      </c>
      <c r="C28" s="34">
        <f>'№5'!E264</f>
        <v>16295.1</v>
      </c>
    </row>
    <row r="29" spans="1:3" ht="16.5">
      <c r="A29" s="9" t="s">
        <v>269</v>
      </c>
      <c r="B29" s="10" t="s">
        <v>257</v>
      </c>
      <c r="C29" s="35">
        <f>SUM(C30:C33)</f>
        <v>397280.19999999995</v>
      </c>
    </row>
    <row r="30" spans="1:3" ht="16.5">
      <c r="A30" s="11" t="s">
        <v>287</v>
      </c>
      <c r="B30" s="12" t="s">
        <v>165</v>
      </c>
      <c r="C30" s="34">
        <f>'№5'!E297</f>
        <v>121595.7</v>
      </c>
    </row>
    <row r="31" spans="1:3" ht="16.5">
      <c r="A31" s="11" t="s">
        <v>288</v>
      </c>
      <c r="B31" s="12" t="s">
        <v>169</v>
      </c>
      <c r="C31" s="34">
        <f>'№5'!E325</f>
        <v>255359.49999999997</v>
      </c>
    </row>
    <row r="32" spans="1:3" ht="16.5">
      <c r="A32" s="15" t="s">
        <v>270</v>
      </c>
      <c r="B32" s="12" t="s">
        <v>258</v>
      </c>
      <c r="C32" s="34">
        <f>'№5'!E377</f>
        <v>4650.4</v>
      </c>
    </row>
    <row r="33" spans="1:3" ht="16.5">
      <c r="A33" s="11" t="s">
        <v>289</v>
      </c>
      <c r="B33" s="12" t="s">
        <v>185</v>
      </c>
      <c r="C33" s="34">
        <f>'№5'!E398</f>
        <v>15674.6</v>
      </c>
    </row>
    <row r="34" spans="1:3" ht="16.5">
      <c r="A34" s="16" t="s">
        <v>273</v>
      </c>
      <c r="B34" s="10" t="s">
        <v>471</v>
      </c>
      <c r="C34" s="35">
        <f>SUM(C35:C35)</f>
        <v>18618.1</v>
      </c>
    </row>
    <row r="35" spans="1:3" ht="16.5">
      <c r="A35" s="15" t="s">
        <v>274</v>
      </c>
      <c r="B35" s="12" t="s">
        <v>186</v>
      </c>
      <c r="C35" s="34">
        <f>'№5'!E437</f>
        <v>18618.1</v>
      </c>
    </row>
    <row r="36" spans="1:4" ht="16.5">
      <c r="A36" s="9" t="s">
        <v>271</v>
      </c>
      <c r="B36" s="10" t="s">
        <v>260</v>
      </c>
      <c r="C36" s="35">
        <f>SUM(C37:C39)</f>
        <v>15490.5</v>
      </c>
      <c r="D36" s="17"/>
    </row>
    <row r="37" spans="1:3" ht="16.5">
      <c r="A37" s="15" t="s">
        <v>290</v>
      </c>
      <c r="B37" s="12" t="s">
        <v>261</v>
      </c>
      <c r="C37" s="34">
        <f>'№5'!E472</f>
        <v>1949.7</v>
      </c>
    </row>
    <row r="38" spans="1:3" ht="16.5">
      <c r="A38" s="15" t="s">
        <v>272</v>
      </c>
      <c r="B38" s="12" t="s">
        <v>266</v>
      </c>
      <c r="C38" s="34">
        <f>'№5'!E479</f>
        <v>5679.1</v>
      </c>
    </row>
    <row r="39" spans="1:3" ht="16.5">
      <c r="A39" s="15" t="s">
        <v>484</v>
      </c>
      <c r="B39" s="48" t="s">
        <v>485</v>
      </c>
      <c r="C39" s="34">
        <f>'№5'!E524</f>
        <v>7861.7</v>
      </c>
    </row>
    <row r="40" spans="1:4" ht="16.5">
      <c r="A40" s="9" t="s">
        <v>301</v>
      </c>
      <c r="B40" s="10" t="s">
        <v>259</v>
      </c>
      <c r="C40" s="35">
        <f>C41</f>
        <v>14832.8</v>
      </c>
      <c r="D40" s="17"/>
    </row>
    <row r="41" spans="1:4" ht="16.5">
      <c r="A41" s="30">
        <v>1102</v>
      </c>
      <c r="B41" s="31" t="s">
        <v>302</v>
      </c>
      <c r="C41" s="34">
        <f>'№5'!E540</f>
        <v>14832.8</v>
      </c>
      <c r="D41" s="17"/>
    </row>
    <row r="42" spans="1:4" ht="16.5">
      <c r="A42" s="9">
        <v>1200</v>
      </c>
      <c r="B42" s="10" t="s">
        <v>303</v>
      </c>
      <c r="C42" s="35">
        <f>SUM(C43:C44)</f>
        <v>1670</v>
      </c>
      <c r="D42" s="17"/>
    </row>
    <row r="43" spans="1:4" ht="16.5">
      <c r="A43" s="11" t="s">
        <v>309</v>
      </c>
      <c r="B43" s="12" t="s">
        <v>173</v>
      </c>
      <c r="C43" s="34">
        <f>'№5'!E570</f>
        <v>770</v>
      </c>
      <c r="D43" s="17"/>
    </row>
    <row r="44" spans="1:3" ht="16.5">
      <c r="A44" s="30">
        <v>1204</v>
      </c>
      <c r="B44" s="12" t="s">
        <v>334</v>
      </c>
      <c r="C44" s="34">
        <f>'№5'!E575</f>
        <v>900</v>
      </c>
    </row>
    <row r="45" spans="1:4" ht="16.5">
      <c r="A45" s="9" t="s">
        <v>304</v>
      </c>
      <c r="B45" s="10" t="s">
        <v>146</v>
      </c>
      <c r="C45" s="35">
        <f>C46</f>
        <v>1416</v>
      </c>
      <c r="D45" s="17"/>
    </row>
    <row r="46" spans="1:3" ht="16.5">
      <c r="A46" s="30">
        <v>1301</v>
      </c>
      <c r="B46" s="12" t="s">
        <v>305</v>
      </c>
      <c r="C46" s="34">
        <f>'№5'!E585</f>
        <v>1416</v>
      </c>
    </row>
    <row r="52" ht="16.5">
      <c r="B52" s="17"/>
    </row>
  </sheetData>
  <sheetProtection/>
  <mergeCells count="6">
    <mergeCell ref="A7:C7"/>
    <mergeCell ref="A6:C6"/>
    <mergeCell ref="A1:C1"/>
    <mergeCell ref="A2:C2"/>
    <mergeCell ref="A3:C3"/>
    <mergeCell ref="A5:C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3"/>
  <sheetViews>
    <sheetView zoomScale="90" zoomScaleNormal="90" zoomScalePageLayoutView="0" workbookViewId="0" topLeftCell="A1">
      <selection activeCell="A4" sqref="A4:F4"/>
    </sheetView>
  </sheetViews>
  <sheetFormatPr defaultColWidth="9.00390625" defaultRowHeight="12.75"/>
  <cols>
    <col min="1" max="1" width="5.875" style="42" customWidth="1"/>
    <col min="2" max="2" width="7.125" style="42" customWidth="1"/>
    <col min="3" max="3" width="13.375" style="42" customWidth="1"/>
    <col min="4" max="4" width="6.00390625" style="42" customWidth="1"/>
    <col min="5" max="5" width="94.875" style="43" customWidth="1"/>
    <col min="6" max="6" width="10.375" style="51" customWidth="1"/>
    <col min="7" max="7" width="9.125" style="43" customWidth="1"/>
    <col min="8" max="8" width="9.625" style="43" bestFit="1" customWidth="1"/>
    <col min="9" max="16384" width="9.125" style="43" customWidth="1"/>
  </cols>
  <sheetData>
    <row r="1" spans="1:6" s="55" customFormat="1" ht="16.5">
      <c r="A1" s="57"/>
      <c r="B1" s="57"/>
      <c r="C1" s="57"/>
      <c r="D1" s="57"/>
      <c r="E1" s="139" t="s">
        <v>126</v>
      </c>
      <c r="F1" s="139"/>
    </row>
    <row r="2" spans="1:6" s="55" customFormat="1" ht="16.5">
      <c r="A2" s="57"/>
      <c r="B2" s="57"/>
      <c r="C2" s="57"/>
      <c r="D2" s="57"/>
      <c r="E2" s="139" t="s">
        <v>207</v>
      </c>
      <c r="F2" s="139"/>
    </row>
    <row r="3" spans="1:6" ht="16.5">
      <c r="A3" s="57"/>
      <c r="B3" s="57"/>
      <c r="C3" s="57"/>
      <c r="D3" s="57"/>
      <c r="E3" s="140" t="s">
        <v>647</v>
      </c>
      <c r="F3" s="139"/>
    </row>
    <row r="4" spans="1:6" ht="16.5">
      <c r="A4" s="137" t="s">
        <v>297</v>
      </c>
      <c r="B4" s="137"/>
      <c r="C4" s="137"/>
      <c r="D4" s="137"/>
      <c r="E4" s="138"/>
      <c r="F4" s="137"/>
    </row>
    <row r="5" spans="1:6" ht="16.5">
      <c r="A5" s="137" t="s">
        <v>385</v>
      </c>
      <c r="B5" s="137"/>
      <c r="C5" s="137"/>
      <c r="D5" s="137"/>
      <c r="E5" s="138"/>
      <c r="F5" s="137"/>
    </row>
    <row r="6" spans="1:8" ht="33">
      <c r="A6" s="54" t="s">
        <v>209</v>
      </c>
      <c r="B6" s="54" t="s">
        <v>268</v>
      </c>
      <c r="C6" s="54" t="s">
        <v>210</v>
      </c>
      <c r="D6" s="54" t="s">
        <v>211</v>
      </c>
      <c r="E6" s="54" t="s">
        <v>212</v>
      </c>
      <c r="F6" s="45" t="s">
        <v>296</v>
      </c>
      <c r="H6" s="44"/>
    </row>
    <row r="7" spans="1:6" ht="16.5">
      <c r="A7" s="54">
        <v>1</v>
      </c>
      <c r="B7" s="54">
        <v>2</v>
      </c>
      <c r="C7" s="54">
        <v>3</v>
      </c>
      <c r="D7" s="54">
        <v>4</v>
      </c>
      <c r="E7" s="53">
        <v>5</v>
      </c>
      <c r="F7" s="46">
        <v>6</v>
      </c>
    </row>
    <row r="8" spans="1:6" s="47" customFormat="1" ht="16.5">
      <c r="A8" s="59"/>
      <c r="B8" s="59"/>
      <c r="C8" s="59"/>
      <c r="D8" s="59"/>
      <c r="E8" s="60" t="s">
        <v>295</v>
      </c>
      <c r="F8" s="61">
        <f>F9+F288+F317+F377+F495+F405+F621</f>
        <v>630392.2000000001</v>
      </c>
    </row>
    <row r="9" spans="1:6" s="47" customFormat="1" ht="16.5">
      <c r="A9" s="62" t="s">
        <v>213</v>
      </c>
      <c r="B9" s="62"/>
      <c r="C9" s="62"/>
      <c r="D9" s="62"/>
      <c r="E9" s="63" t="s">
        <v>472</v>
      </c>
      <c r="F9" s="61">
        <f>F10+F137+F191+F213+F248+F272+F99+F73</f>
        <v>212947.6</v>
      </c>
    </row>
    <row r="10" spans="1:6" ht="16.5">
      <c r="A10" s="56" t="s">
        <v>213</v>
      </c>
      <c r="B10" s="56" t="s">
        <v>291</v>
      </c>
      <c r="C10" s="56"/>
      <c r="D10" s="56"/>
      <c r="E10" s="48" t="s">
        <v>214</v>
      </c>
      <c r="F10" s="49">
        <f>F11+F18+F50</f>
        <v>41205.700000000004</v>
      </c>
    </row>
    <row r="11" spans="1:6" ht="33">
      <c r="A11" s="56" t="s">
        <v>213</v>
      </c>
      <c r="B11" s="56" t="s">
        <v>278</v>
      </c>
      <c r="C11" s="56"/>
      <c r="D11" s="56"/>
      <c r="E11" s="48" t="s">
        <v>299</v>
      </c>
      <c r="F11" s="49">
        <f>F12</f>
        <v>1401.8</v>
      </c>
    </row>
    <row r="12" spans="1:6" ht="33">
      <c r="A12" s="56" t="s">
        <v>213</v>
      </c>
      <c r="B12" s="56" t="s">
        <v>278</v>
      </c>
      <c r="C12" s="56" t="s">
        <v>215</v>
      </c>
      <c r="D12" s="56"/>
      <c r="E12" s="48" t="s">
        <v>238</v>
      </c>
      <c r="F12" s="49">
        <f>F13</f>
        <v>1401.8</v>
      </c>
    </row>
    <row r="13" spans="1:6" ht="16.5">
      <c r="A13" s="56" t="s">
        <v>213</v>
      </c>
      <c r="B13" s="56" t="s">
        <v>278</v>
      </c>
      <c r="C13" s="56" t="s">
        <v>239</v>
      </c>
      <c r="D13" s="56"/>
      <c r="E13" s="48" t="s">
        <v>240</v>
      </c>
      <c r="F13" s="49">
        <f>F14</f>
        <v>1401.8</v>
      </c>
    </row>
    <row r="14" spans="1:6" ht="49.5">
      <c r="A14" s="56" t="s">
        <v>213</v>
      </c>
      <c r="B14" s="56" t="s">
        <v>278</v>
      </c>
      <c r="C14" s="56" t="s">
        <v>239</v>
      </c>
      <c r="D14" s="56" t="s">
        <v>395</v>
      </c>
      <c r="E14" s="48" t="s">
        <v>396</v>
      </c>
      <c r="F14" s="49">
        <f>F15</f>
        <v>1401.8</v>
      </c>
    </row>
    <row r="15" spans="1:6" ht="16.5">
      <c r="A15" s="56" t="s">
        <v>213</v>
      </c>
      <c r="B15" s="56" t="s">
        <v>278</v>
      </c>
      <c r="C15" s="56" t="s">
        <v>239</v>
      </c>
      <c r="D15" s="56" t="s">
        <v>397</v>
      </c>
      <c r="E15" s="48" t="s">
        <v>398</v>
      </c>
      <c r="F15" s="49">
        <f>F16+F17</f>
        <v>1401.8</v>
      </c>
    </row>
    <row r="16" spans="1:6" ht="16.5">
      <c r="A16" s="56" t="s">
        <v>213</v>
      </c>
      <c r="B16" s="56" t="s">
        <v>278</v>
      </c>
      <c r="C16" s="56" t="s">
        <v>239</v>
      </c>
      <c r="D16" s="56" t="s">
        <v>399</v>
      </c>
      <c r="E16" s="48" t="s">
        <v>400</v>
      </c>
      <c r="F16" s="49">
        <v>1295</v>
      </c>
    </row>
    <row r="17" spans="1:6" ht="16.5">
      <c r="A17" s="56" t="s">
        <v>213</v>
      </c>
      <c r="B17" s="56" t="s">
        <v>278</v>
      </c>
      <c r="C17" s="56" t="s">
        <v>239</v>
      </c>
      <c r="D17" s="56" t="s">
        <v>401</v>
      </c>
      <c r="E17" s="48" t="s">
        <v>402</v>
      </c>
      <c r="F17" s="49">
        <v>106.8</v>
      </c>
    </row>
    <row r="18" spans="1:6" ht="49.5">
      <c r="A18" s="56" t="s">
        <v>213</v>
      </c>
      <c r="B18" s="56" t="s">
        <v>280</v>
      </c>
      <c r="C18" s="56"/>
      <c r="D18" s="56"/>
      <c r="E18" s="48" t="s">
        <v>244</v>
      </c>
      <c r="F18" s="49">
        <f>F19+F39</f>
        <v>39309.4</v>
      </c>
    </row>
    <row r="19" spans="1:6" ht="33">
      <c r="A19" s="56" t="s">
        <v>213</v>
      </c>
      <c r="B19" s="56" t="s">
        <v>280</v>
      </c>
      <c r="C19" s="56" t="s">
        <v>215</v>
      </c>
      <c r="D19" s="56"/>
      <c r="E19" s="48" t="s">
        <v>238</v>
      </c>
      <c r="F19" s="49">
        <f>F20</f>
        <v>38677.4</v>
      </c>
    </row>
    <row r="20" spans="1:6" ht="16.5">
      <c r="A20" s="56" t="s">
        <v>213</v>
      </c>
      <c r="B20" s="56" t="s">
        <v>280</v>
      </c>
      <c r="C20" s="56" t="s">
        <v>242</v>
      </c>
      <c r="D20" s="56"/>
      <c r="E20" s="48" t="s">
        <v>243</v>
      </c>
      <c r="F20" s="49">
        <f>F21+F35</f>
        <v>38677.4</v>
      </c>
    </row>
    <row r="21" spans="1:6" ht="49.5">
      <c r="A21" s="56" t="s">
        <v>213</v>
      </c>
      <c r="B21" s="56" t="s">
        <v>280</v>
      </c>
      <c r="C21" s="56" t="s">
        <v>312</v>
      </c>
      <c r="D21" s="56"/>
      <c r="E21" s="48" t="s">
        <v>454</v>
      </c>
      <c r="F21" s="49">
        <f>F22+F26+F31</f>
        <v>38598.9</v>
      </c>
    </row>
    <row r="22" spans="1:6" ht="49.5">
      <c r="A22" s="56" t="s">
        <v>213</v>
      </c>
      <c r="B22" s="56" t="s">
        <v>280</v>
      </c>
      <c r="C22" s="56" t="s">
        <v>312</v>
      </c>
      <c r="D22" s="56" t="s">
        <v>395</v>
      </c>
      <c r="E22" s="48" t="s">
        <v>396</v>
      </c>
      <c r="F22" s="49">
        <f>F23</f>
        <v>29838.8</v>
      </c>
    </row>
    <row r="23" spans="1:6" ht="16.5">
      <c r="A23" s="56" t="s">
        <v>213</v>
      </c>
      <c r="B23" s="56" t="s">
        <v>280</v>
      </c>
      <c r="C23" s="56" t="s">
        <v>312</v>
      </c>
      <c r="D23" s="56" t="s">
        <v>397</v>
      </c>
      <c r="E23" s="48" t="s">
        <v>398</v>
      </c>
      <c r="F23" s="49">
        <f>F24+F25</f>
        <v>29838.8</v>
      </c>
    </row>
    <row r="24" spans="1:6" ht="16.5">
      <c r="A24" s="56" t="s">
        <v>213</v>
      </c>
      <c r="B24" s="56" t="s">
        <v>280</v>
      </c>
      <c r="C24" s="56" t="s">
        <v>312</v>
      </c>
      <c r="D24" s="56" t="s">
        <v>399</v>
      </c>
      <c r="E24" s="48" t="s">
        <v>400</v>
      </c>
      <c r="F24" s="49">
        <f>26888.3+251.4-47.1+157.6+281.2+1.3</f>
        <v>27532.7</v>
      </c>
    </row>
    <row r="25" spans="1:6" ht="16.5">
      <c r="A25" s="56" t="s">
        <v>213</v>
      </c>
      <c r="B25" s="56" t="s">
        <v>280</v>
      </c>
      <c r="C25" s="56" t="s">
        <v>312</v>
      </c>
      <c r="D25" s="56" t="s">
        <v>401</v>
      </c>
      <c r="E25" s="48" t="s">
        <v>402</v>
      </c>
      <c r="F25" s="49">
        <f>2256.1+10.9+39.1</f>
        <v>2306.1</v>
      </c>
    </row>
    <row r="26" spans="1:6" ht="16.5">
      <c r="A26" s="56" t="s">
        <v>213</v>
      </c>
      <c r="B26" s="56" t="s">
        <v>280</v>
      </c>
      <c r="C26" s="56" t="s">
        <v>312</v>
      </c>
      <c r="D26" s="56" t="s">
        <v>403</v>
      </c>
      <c r="E26" s="48" t="s">
        <v>404</v>
      </c>
      <c r="F26" s="49">
        <f>F27</f>
        <v>8512.2</v>
      </c>
    </row>
    <row r="27" spans="1:6" ht="16.5">
      <c r="A27" s="56" t="s">
        <v>213</v>
      </c>
      <c r="B27" s="56" t="s">
        <v>280</v>
      </c>
      <c r="C27" s="56" t="s">
        <v>312</v>
      </c>
      <c r="D27" s="56" t="s">
        <v>405</v>
      </c>
      <c r="E27" s="48" t="s">
        <v>406</v>
      </c>
      <c r="F27" s="49">
        <f>F30+F28+F29</f>
        <v>8512.2</v>
      </c>
    </row>
    <row r="28" spans="1:6" ht="20.25" customHeight="1">
      <c r="A28" s="56" t="s">
        <v>213</v>
      </c>
      <c r="B28" s="56" t="s">
        <v>280</v>
      </c>
      <c r="C28" s="56" t="s">
        <v>312</v>
      </c>
      <c r="D28" s="56" t="s">
        <v>476</v>
      </c>
      <c r="E28" s="48" t="s">
        <v>477</v>
      </c>
      <c r="F28" s="49">
        <f>2198.1</f>
        <v>2198.1</v>
      </c>
    </row>
    <row r="29" spans="1:6" ht="33">
      <c r="A29" s="56" t="s">
        <v>213</v>
      </c>
      <c r="B29" s="56" t="s">
        <v>280</v>
      </c>
      <c r="C29" s="56" t="s">
        <v>312</v>
      </c>
      <c r="D29" s="56" t="s">
        <v>480</v>
      </c>
      <c r="E29" s="48" t="s">
        <v>481</v>
      </c>
      <c r="F29" s="49">
        <v>2132.7</v>
      </c>
    </row>
    <row r="30" spans="1:6" ht="16.5">
      <c r="A30" s="56" t="s">
        <v>213</v>
      </c>
      <c r="B30" s="56" t="s">
        <v>280</v>
      </c>
      <c r="C30" s="56" t="s">
        <v>312</v>
      </c>
      <c r="D30" s="56" t="s">
        <v>356</v>
      </c>
      <c r="E30" s="48" t="s">
        <v>407</v>
      </c>
      <c r="F30" s="49">
        <f>6834.8-271.8-168.5-2212.1-39.1-61.9+100</f>
        <v>4181.4</v>
      </c>
    </row>
    <row r="31" spans="1:6" ht="16.5">
      <c r="A31" s="56" t="s">
        <v>213</v>
      </c>
      <c r="B31" s="56" t="s">
        <v>280</v>
      </c>
      <c r="C31" s="56" t="s">
        <v>312</v>
      </c>
      <c r="D31" s="56" t="s">
        <v>408</v>
      </c>
      <c r="E31" s="48" t="s">
        <v>409</v>
      </c>
      <c r="F31" s="49">
        <f>F32</f>
        <v>247.9</v>
      </c>
    </row>
    <row r="32" spans="1:6" ht="16.5">
      <c r="A32" s="56" t="s">
        <v>213</v>
      </c>
      <c r="B32" s="56" t="s">
        <v>280</v>
      </c>
      <c r="C32" s="56" t="s">
        <v>312</v>
      </c>
      <c r="D32" s="56" t="s">
        <v>410</v>
      </c>
      <c r="E32" s="48" t="s">
        <v>411</v>
      </c>
      <c r="F32" s="49">
        <f>F33+F34</f>
        <v>247.9</v>
      </c>
    </row>
    <row r="33" spans="1:6" ht="16.5">
      <c r="A33" s="56" t="s">
        <v>213</v>
      </c>
      <c r="B33" s="56" t="s">
        <v>280</v>
      </c>
      <c r="C33" s="56" t="s">
        <v>312</v>
      </c>
      <c r="D33" s="56" t="s">
        <v>355</v>
      </c>
      <c r="E33" s="48" t="s">
        <v>311</v>
      </c>
      <c r="F33" s="49">
        <v>225.6</v>
      </c>
    </row>
    <row r="34" spans="1:6" ht="16.5">
      <c r="A34" s="56" t="s">
        <v>213</v>
      </c>
      <c r="B34" s="56" t="s">
        <v>280</v>
      </c>
      <c r="C34" s="56" t="s">
        <v>312</v>
      </c>
      <c r="D34" s="56" t="s">
        <v>412</v>
      </c>
      <c r="E34" s="48" t="s">
        <v>413</v>
      </c>
      <c r="F34" s="49">
        <f>8.3+14</f>
        <v>22.3</v>
      </c>
    </row>
    <row r="35" spans="1:6" ht="33">
      <c r="A35" s="56" t="s">
        <v>213</v>
      </c>
      <c r="B35" s="56" t="s">
        <v>280</v>
      </c>
      <c r="C35" s="56" t="s">
        <v>350</v>
      </c>
      <c r="D35" s="56"/>
      <c r="E35" s="12" t="s">
        <v>455</v>
      </c>
      <c r="F35" s="49">
        <f>F36</f>
        <v>78.5</v>
      </c>
    </row>
    <row r="36" spans="1:6" ht="49.5">
      <c r="A36" s="56" t="s">
        <v>213</v>
      </c>
      <c r="B36" s="56" t="s">
        <v>280</v>
      </c>
      <c r="C36" s="56" t="s">
        <v>350</v>
      </c>
      <c r="D36" s="56" t="s">
        <v>395</v>
      </c>
      <c r="E36" s="48" t="s">
        <v>396</v>
      </c>
      <c r="F36" s="49">
        <f>F37</f>
        <v>78.5</v>
      </c>
    </row>
    <row r="37" spans="1:6" ht="18.75" customHeight="1">
      <c r="A37" s="56" t="s">
        <v>213</v>
      </c>
      <c r="B37" s="56" t="s">
        <v>280</v>
      </c>
      <c r="C37" s="56" t="s">
        <v>350</v>
      </c>
      <c r="D37" s="56" t="s">
        <v>397</v>
      </c>
      <c r="E37" s="48" t="s">
        <v>398</v>
      </c>
      <c r="F37" s="49">
        <f>F38</f>
        <v>78.5</v>
      </c>
    </row>
    <row r="38" spans="1:6" ht="18.75" customHeight="1">
      <c r="A38" s="56" t="s">
        <v>213</v>
      </c>
      <c r="B38" s="56" t="s">
        <v>280</v>
      </c>
      <c r="C38" s="56" t="s">
        <v>350</v>
      </c>
      <c r="D38" s="56" t="s">
        <v>401</v>
      </c>
      <c r="E38" s="48" t="s">
        <v>402</v>
      </c>
      <c r="F38" s="49">
        <v>78.5</v>
      </c>
    </row>
    <row r="39" spans="1:6" ht="33">
      <c r="A39" s="56" t="s">
        <v>213</v>
      </c>
      <c r="B39" s="56" t="s">
        <v>280</v>
      </c>
      <c r="C39" s="11" t="s">
        <v>502</v>
      </c>
      <c r="D39" s="56"/>
      <c r="E39" s="48" t="s">
        <v>501</v>
      </c>
      <c r="F39" s="49">
        <f>F40</f>
        <v>632</v>
      </c>
    </row>
    <row r="40" spans="1:6" ht="33">
      <c r="A40" s="56" t="s">
        <v>213</v>
      </c>
      <c r="B40" s="56" t="s">
        <v>280</v>
      </c>
      <c r="C40" s="11" t="s">
        <v>504</v>
      </c>
      <c r="D40" s="56" t="s">
        <v>340</v>
      </c>
      <c r="E40" s="48" t="s">
        <v>503</v>
      </c>
      <c r="F40" s="49">
        <f>F41</f>
        <v>632</v>
      </c>
    </row>
    <row r="41" spans="1:6" ht="49.5">
      <c r="A41" s="56" t="s">
        <v>213</v>
      </c>
      <c r="B41" s="56" t="s">
        <v>280</v>
      </c>
      <c r="C41" s="11" t="s">
        <v>505</v>
      </c>
      <c r="D41" s="56"/>
      <c r="E41" s="48" t="s">
        <v>491</v>
      </c>
      <c r="F41" s="49">
        <f>F42</f>
        <v>632</v>
      </c>
    </row>
    <row r="42" spans="1:6" ht="49.5">
      <c r="A42" s="56" t="s">
        <v>213</v>
      </c>
      <c r="B42" s="56" t="s">
        <v>280</v>
      </c>
      <c r="C42" s="11" t="s">
        <v>518</v>
      </c>
      <c r="D42" s="56"/>
      <c r="E42" s="48" t="s">
        <v>519</v>
      </c>
      <c r="F42" s="49">
        <f>F43+F46</f>
        <v>632</v>
      </c>
    </row>
    <row r="43" spans="1:6" ht="49.5">
      <c r="A43" s="56" t="s">
        <v>213</v>
      </c>
      <c r="B43" s="56" t="s">
        <v>280</v>
      </c>
      <c r="C43" s="11" t="s">
        <v>518</v>
      </c>
      <c r="D43" s="56" t="s">
        <v>395</v>
      </c>
      <c r="E43" s="48" t="s">
        <v>396</v>
      </c>
      <c r="F43" s="49">
        <f>F44</f>
        <v>570</v>
      </c>
    </row>
    <row r="44" spans="1:6" ht="16.5">
      <c r="A44" s="56" t="s">
        <v>213</v>
      </c>
      <c r="B44" s="56" t="s">
        <v>280</v>
      </c>
      <c r="C44" s="11" t="s">
        <v>518</v>
      </c>
      <c r="D44" s="56" t="s">
        <v>397</v>
      </c>
      <c r="E44" s="48" t="s">
        <v>398</v>
      </c>
      <c r="F44" s="49">
        <f>F45</f>
        <v>570</v>
      </c>
    </row>
    <row r="45" spans="1:6" ht="16.5">
      <c r="A45" s="56" t="s">
        <v>213</v>
      </c>
      <c r="B45" s="56" t="s">
        <v>280</v>
      </c>
      <c r="C45" s="11" t="s">
        <v>518</v>
      </c>
      <c r="D45" s="56" t="s">
        <v>399</v>
      </c>
      <c r="E45" s="48" t="s">
        <v>400</v>
      </c>
      <c r="F45" s="49">
        <v>570</v>
      </c>
    </row>
    <row r="46" spans="1:6" ht="16.5">
      <c r="A46" s="56" t="s">
        <v>213</v>
      </c>
      <c r="B46" s="56" t="s">
        <v>280</v>
      </c>
      <c r="C46" s="11" t="s">
        <v>518</v>
      </c>
      <c r="D46" s="56" t="s">
        <v>403</v>
      </c>
      <c r="E46" s="48" t="s">
        <v>404</v>
      </c>
      <c r="F46" s="49">
        <f>F47</f>
        <v>62</v>
      </c>
    </row>
    <row r="47" spans="1:6" ht="16.5">
      <c r="A47" s="56" t="s">
        <v>213</v>
      </c>
      <c r="B47" s="56" t="s">
        <v>280</v>
      </c>
      <c r="C47" s="11" t="s">
        <v>518</v>
      </c>
      <c r="D47" s="56" t="s">
        <v>405</v>
      </c>
      <c r="E47" s="48" t="s">
        <v>406</v>
      </c>
      <c r="F47" s="49">
        <f>F48+F49</f>
        <v>62</v>
      </c>
    </row>
    <row r="48" spans="1:6" ht="16.5">
      <c r="A48" s="56" t="s">
        <v>213</v>
      </c>
      <c r="B48" s="56" t="s">
        <v>280</v>
      </c>
      <c r="C48" s="11" t="s">
        <v>518</v>
      </c>
      <c r="D48" s="56" t="s">
        <v>476</v>
      </c>
      <c r="E48" s="48" t="s">
        <v>477</v>
      </c>
      <c r="F48" s="49">
        <v>4.8</v>
      </c>
    </row>
    <row r="49" spans="1:6" ht="16.5">
      <c r="A49" s="56" t="s">
        <v>213</v>
      </c>
      <c r="B49" s="56" t="s">
        <v>280</v>
      </c>
      <c r="C49" s="11" t="s">
        <v>518</v>
      </c>
      <c r="D49" s="56" t="s">
        <v>356</v>
      </c>
      <c r="E49" s="48" t="s">
        <v>407</v>
      </c>
      <c r="F49" s="49">
        <v>57.2</v>
      </c>
    </row>
    <row r="50" spans="1:6" ht="16.5">
      <c r="A50" s="56" t="s">
        <v>213</v>
      </c>
      <c r="B50" s="56" t="s">
        <v>300</v>
      </c>
      <c r="C50" s="56"/>
      <c r="D50" s="56"/>
      <c r="E50" s="48" t="s">
        <v>245</v>
      </c>
      <c r="F50" s="49">
        <f>F57+F51+F62</f>
        <v>494.5</v>
      </c>
    </row>
    <row r="51" spans="1:6" ht="33">
      <c r="A51" s="56" t="s">
        <v>213</v>
      </c>
      <c r="B51" s="56" t="s">
        <v>300</v>
      </c>
      <c r="C51" s="56" t="s">
        <v>215</v>
      </c>
      <c r="D51" s="56"/>
      <c r="E51" s="48" t="s">
        <v>238</v>
      </c>
      <c r="F51" s="49">
        <f>F52</f>
        <v>35</v>
      </c>
    </row>
    <row r="52" spans="1:6" ht="16.5">
      <c r="A52" s="56" t="s">
        <v>213</v>
      </c>
      <c r="B52" s="56" t="s">
        <v>300</v>
      </c>
      <c r="C52" s="56" t="s">
        <v>242</v>
      </c>
      <c r="D52" s="56"/>
      <c r="E52" s="48" t="s">
        <v>243</v>
      </c>
      <c r="F52" s="49">
        <f>F53</f>
        <v>35</v>
      </c>
    </row>
    <row r="53" spans="1:6" ht="33">
      <c r="A53" s="56" t="s">
        <v>213</v>
      </c>
      <c r="B53" s="56" t="s">
        <v>300</v>
      </c>
      <c r="C53" s="56" t="s">
        <v>350</v>
      </c>
      <c r="D53" s="56"/>
      <c r="E53" s="12" t="s">
        <v>455</v>
      </c>
      <c r="F53" s="49">
        <f>F54</f>
        <v>35</v>
      </c>
    </row>
    <row r="54" spans="1:6" ht="49.5">
      <c r="A54" s="56" t="s">
        <v>213</v>
      </c>
      <c r="B54" s="56" t="s">
        <v>300</v>
      </c>
      <c r="C54" s="56" t="s">
        <v>350</v>
      </c>
      <c r="D54" s="56" t="s">
        <v>395</v>
      </c>
      <c r="E54" s="48" t="s">
        <v>396</v>
      </c>
      <c r="F54" s="49">
        <f>F55</f>
        <v>35</v>
      </c>
    </row>
    <row r="55" spans="1:6" ht="16.5">
      <c r="A55" s="56" t="s">
        <v>213</v>
      </c>
      <c r="B55" s="56" t="s">
        <v>300</v>
      </c>
      <c r="C55" s="56" t="s">
        <v>350</v>
      </c>
      <c r="D55" s="56" t="s">
        <v>397</v>
      </c>
      <c r="E55" s="48" t="s">
        <v>398</v>
      </c>
      <c r="F55" s="49">
        <f>F56</f>
        <v>35</v>
      </c>
    </row>
    <row r="56" spans="1:6" ht="16.5">
      <c r="A56" s="56" t="s">
        <v>213</v>
      </c>
      <c r="B56" s="56" t="s">
        <v>300</v>
      </c>
      <c r="C56" s="56" t="s">
        <v>350</v>
      </c>
      <c r="D56" s="56" t="s">
        <v>401</v>
      </c>
      <c r="E56" s="48" t="s">
        <v>402</v>
      </c>
      <c r="F56" s="49">
        <v>35</v>
      </c>
    </row>
    <row r="57" spans="1:6" ht="16.5">
      <c r="A57" s="56" t="s">
        <v>213</v>
      </c>
      <c r="B57" s="56" t="s">
        <v>300</v>
      </c>
      <c r="C57" s="56" t="s">
        <v>248</v>
      </c>
      <c r="D57" s="56"/>
      <c r="E57" s="48" t="s">
        <v>351</v>
      </c>
      <c r="F57" s="49">
        <f>F58</f>
        <v>130</v>
      </c>
    </row>
    <row r="58" spans="1:6" ht="33">
      <c r="A58" s="56" t="s">
        <v>213</v>
      </c>
      <c r="B58" s="56" t="s">
        <v>300</v>
      </c>
      <c r="C58" s="56" t="s">
        <v>129</v>
      </c>
      <c r="D58" s="56"/>
      <c r="E58" s="48" t="s">
        <v>130</v>
      </c>
      <c r="F58" s="49">
        <f>F59</f>
        <v>130</v>
      </c>
    </row>
    <row r="59" spans="1:6" ht="16.5">
      <c r="A59" s="56" t="s">
        <v>213</v>
      </c>
      <c r="B59" s="56" t="s">
        <v>300</v>
      </c>
      <c r="C59" s="56" t="s">
        <v>129</v>
      </c>
      <c r="D59" s="56" t="s">
        <v>403</v>
      </c>
      <c r="E59" s="48" t="s">
        <v>404</v>
      </c>
      <c r="F59" s="49">
        <f>F60</f>
        <v>130</v>
      </c>
    </row>
    <row r="60" spans="1:6" ht="16.5">
      <c r="A60" s="56" t="s">
        <v>213</v>
      </c>
      <c r="B60" s="56" t="s">
        <v>300</v>
      </c>
      <c r="C60" s="56" t="s">
        <v>129</v>
      </c>
      <c r="D60" s="56" t="s">
        <v>405</v>
      </c>
      <c r="E60" s="48" t="s">
        <v>406</v>
      </c>
      <c r="F60" s="49">
        <f>F61</f>
        <v>130</v>
      </c>
    </row>
    <row r="61" spans="1:6" ht="16.5">
      <c r="A61" s="56" t="s">
        <v>213</v>
      </c>
      <c r="B61" s="56" t="s">
        <v>300</v>
      </c>
      <c r="C61" s="56" t="s">
        <v>129</v>
      </c>
      <c r="D61" s="56" t="s">
        <v>356</v>
      </c>
      <c r="E61" s="48" t="s">
        <v>357</v>
      </c>
      <c r="F61" s="49">
        <v>130</v>
      </c>
    </row>
    <row r="62" spans="1:6" ht="33">
      <c r="A62" s="56" t="s">
        <v>213</v>
      </c>
      <c r="B62" s="56" t="s">
        <v>300</v>
      </c>
      <c r="C62" s="56" t="s">
        <v>494</v>
      </c>
      <c r="D62" s="56"/>
      <c r="E62" s="48" t="s">
        <v>495</v>
      </c>
      <c r="F62" s="49">
        <f>F63</f>
        <v>329.5</v>
      </c>
    </row>
    <row r="63" spans="1:6" ht="49.5">
      <c r="A63" s="56" t="s">
        <v>213</v>
      </c>
      <c r="B63" s="56" t="s">
        <v>300</v>
      </c>
      <c r="C63" s="56" t="s">
        <v>496</v>
      </c>
      <c r="D63" s="56"/>
      <c r="E63" s="48" t="s">
        <v>497</v>
      </c>
      <c r="F63" s="49">
        <f>F64</f>
        <v>329.5</v>
      </c>
    </row>
    <row r="64" spans="1:6" ht="49.5">
      <c r="A64" s="56" t="s">
        <v>213</v>
      </c>
      <c r="B64" s="56" t="s">
        <v>300</v>
      </c>
      <c r="C64" s="56" t="s">
        <v>498</v>
      </c>
      <c r="D64" s="56"/>
      <c r="E64" s="48" t="s">
        <v>491</v>
      </c>
      <c r="F64" s="49">
        <f>F65</f>
        <v>329.5</v>
      </c>
    </row>
    <row r="65" spans="1:6" ht="49.5">
      <c r="A65" s="56" t="s">
        <v>213</v>
      </c>
      <c r="B65" s="56" t="s">
        <v>300</v>
      </c>
      <c r="C65" s="56" t="s">
        <v>499</v>
      </c>
      <c r="D65" s="56"/>
      <c r="E65" s="48" t="s">
        <v>500</v>
      </c>
      <c r="F65" s="49">
        <f>F66+F69</f>
        <v>329.5</v>
      </c>
    </row>
    <row r="66" spans="1:6" ht="49.5">
      <c r="A66" s="56" t="s">
        <v>213</v>
      </c>
      <c r="B66" s="56" t="s">
        <v>300</v>
      </c>
      <c r="C66" s="56" t="s">
        <v>499</v>
      </c>
      <c r="D66" s="56" t="s">
        <v>395</v>
      </c>
      <c r="E66" s="48" t="s">
        <v>396</v>
      </c>
      <c r="F66" s="49">
        <f>F67</f>
        <v>242.9</v>
      </c>
    </row>
    <row r="67" spans="1:6" ht="16.5">
      <c r="A67" s="56" t="s">
        <v>213</v>
      </c>
      <c r="B67" s="56" t="s">
        <v>300</v>
      </c>
      <c r="C67" s="56" t="s">
        <v>499</v>
      </c>
      <c r="D67" s="56" t="s">
        <v>397</v>
      </c>
      <c r="E67" s="48" t="s">
        <v>398</v>
      </c>
      <c r="F67" s="49">
        <f>F68</f>
        <v>242.9</v>
      </c>
    </row>
    <row r="68" spans="1:6" ht="16.5">
      <c r="A68" s="56" t="s">
        <v>213</v>
      </c>
      <c r="B68" s="56" t="s">
        <v>300</v>
      </c>
      <c r="C68" s="56" t="s">
        <v>499</v>
      </c>
      <c r="D68" s="56" t="s">
        <v>399</v>
      </c>
      <c r="E68" s="48" t="s">
        <v>400</v>
      </c>
      <c r="F68" s="49">
        <v>242.9</v>
      </c>
    </row>
    <row r="69" spans="1:6" ht="16.5">
      <c r="A69" s="56" t="s">
        <v>213</v>
      </c>
      <c r="B69" s="56" t="s">
        <v>300</v>
      </c>
      <c r="C69" s="56" t="s">
        <v>499</v>
      </c>
      <c r="D69" s="56" t="s">
        <v>403</v>
      </c>
      <c r="E69" s="48" t="s">
        <v>404</v>
      </c>
      <c r="F69" s="49">
        <f>F70</f>
        <v>86.6</v>
      </c>
    </row>
    <row r="70" spans="1:6" ht="16.5">
      <c r="A70" s="56" t="s">
        <v>213</v>
      </c>
      <c r="B70" s="56" t="s">
        <v>300</v>
      </c>
      <c r="C70" s="56" t="s">
        <v>499</v>
      </c>
      <c r="D70" s="56" t="s">
        <v>405</v>
      </c>
      <c r="E70" s="48" t="s">
        <v>406</v>
      </c>
      <c r="F70" s="49">
        <f>F71+F72</f>
        <v>86.6</v>
      </c>
    </row>
    <row r="71" spans="1:6" ht="16.5">
      <c r="A71" s="56" t="s">
        <v>213</v>
      </c>
      <c r="B71" s="56" t="s">
        <v>300</v>
      </c>
      <c r="C71" s="56" t="s">
        <v>499</v>
      </c>
      <c r="D71" s="56" t="s">
        <v>476</v>
      </c>
      <c r="E71" s="48" t="s">
        <v>477</v>
      </c>
      <c r="F71" s="49">
        <v>3</v>
      </c>
    </row>
    <row r="72" spans="1:6" ht="16.5">
      <c r="A72" s="56" t="s">
        <v>213</v>
      </c>
      <c r="B72" s="56" t="s">
        <v>300</v>
      </c>
      <c r="C72" s="56" t="s">
        <v>499</v>
      </c>
      <c r="D72" s="56" t="s">
        <v>356</v>
      </c>
      <c r="E72" s="48" t="s">
        <v>407</v>
      </c>
      <c r="F72" s="49">
        <v>83.6</v>
      </c>
    </row>
    <row r="73" spans="1:6" ht="16.5">
      <c r="A73" s="56" t="s">
        <v>213</v>
      </c>
      <c r="B73" s="56" t="s">
        <v>292</v>
      </c>
      <c r="C73" s="56"/>
      <c r="D73" s="56"/>
      <c r="E73" s="48" t="s">
        <v>247</v>
      </c>
      <c r="F73" s="49">
        <f>F93+F74</f>
        <v>7775.599999999999</v>
      </c>
    </row>
    <row r="74" spans="1:6" ht="16.5">
      <c r="A74" s="56" t="s">
        <v>213</v>
      </c>
      <c r="B74" s="11" t="s">
        <v>456</v>
      </c>
      <c r="C74" s="11" t="s">
        <v>340</v>
      </c>
      <c r="D74" s="11" t="s">
        <v>340</v>
      </c>
      <c r="E74" s="12" t="s">
        <v>457</v>
      </c>
      <c r="F74" s="49">
        <f>F87+F75</f>
        <v>1599.2</v>
      </c>
    </row>
    <row r="75" spans="1:6" ht="16.5">
      <c r="A75" s="56" t="s">
        <v>213</v>
      </c>
      <c r="B75" s="11" t="s">
        <v>456</v>
      </c>
      <c r="C75" s="11" t="s">
        <v>514</v>
      </c>
      <c r="D75" s="11" t="s">
        <v>340</v>
      </c>
      <c r="E75" s="12" t="s">
        <v>515</v>
      </c>
      <c r="F75" s="49">
        <f>F76</f>
        <v>1355.7</v>
      </c>
    </row>
    <row r="76" spans="1:6" ht="16.5">
      <c r="A76" s="56" t="s">
        <v>213</v>
      </c>
      <c r="B76" s="11" t="s">
        <v>456</v>
      </c>
      <c r="C76" s="11" t="s">
        <v>516</v>
      </c>
      <c r="D76" s="11" t="s">
        <v>340</v>
      </c>
      <c r="E76" s="12" t="s">
        <v>517</v>
      </c>
      <c r="F76" s="49">
        <f>F77+F80+F84</f>
        <v>1355.7</v>
      </c>
    </row>
    <row r="77" spans="1:6" ht="49.5">
      <c r="A77" s="56" t="s">
        <v>213</v>
      </c>
      <c r="B77" s="11" t="s">
        <v>456</v>
      </c>
      <c r="C77" s="11" t="s">
        <v>516</v>
      </c>
      <c r="D77" s="56" t="s">
        <v>395</v>
      </c>
      <c r="E77" s="48" t="s">
        <v>396</v>
      </c>
      <c r="F77" s="49">
        <f>F78</f>
        <v>1129.5</v>
      </c>
    </row>
    <row r="78" spans="1:6" ht="16.5">
      <c r="A78" s="56" t="s">
        <v>213</v>
      </c>
      <c r="B78" s="11" t="s">
        <v>456</v>
      </c>
      <c r="C78" s="11" t="s">
        <v>516</v>
      </c>
      <c r="D78" s="56" t="s">
        <v>397</v>
      </c>
      <c r="E78" s="48" t="s">
        <v>398</v>
      </c>
      <c r="F78" s="49">
        <f>F79</f>
        <v>1129.5</v>
      </c>
    </row>
    <row r="79" spans="1:6" ht="16.5">
      <c r="A79" s="56" t="s">
        <v>213</v>
      </c>
      <c r="B79" s="11" t="s">
        <v>456</v>
      </c>
      <c r="C79" s="11" t="s">
        <v>516</v>
      </c>
      <c r="D79" s="56" t="s">
        <v>399</v>
      </c>
      <c r="E79" s="48" t="s">
        <v>400</v>
      </c>
      <c r="F79" s="49">
        <v>1129.5</v>
      </c>
    </row>
    <row r="80" spans="1:6" ht="16.5">
      <c r="A80" s="56" t="s">
        <v>213</v>
      </c>
      <c r="B80" s="11" t="s">
        <v>456</v>
      </c>
      <c r="C80" s="11" t="s">
        <v>516</v>
      </c>
      <c r="D80" s="56" t="s">
        <v>403</v>
      </c>
      <c r="E80" s="48" t="s">
        <v>404</v>
      </c>
      <c r="F80" s="49">
        <f>F81</f>
        <v>203.9</v>
      </c>
    </row>
    <row r="81" spans="1:6" ht="16.5">
      <c r="A81" s="56" t="s">
        <v>213</v>
      </c>
      <c r="B81" s="11" t="s">
        <v>456</v>
      </c>
      <c r="C81" s="11" t="s">
        <v>516</v>
      </c>
      <c r="D81" s="56" t="s">
        <v>405</v>
      </c>
      <c r="E81" s="48" t="s">
        <v>406</v>
      </c>
      <c r="F81" s="49">
        <f>F82+F83</f>
        <v>203.9</v>
      </c>
    </row>
    <row r="82" spans="1:6" ht="16.5">
      <c r="A82" s="56" t="s">
        <v>213</v>
      </c>
      <c r="B82" s="11" t="s">
        <v>456</v>
      </c>
      <c r="C82" s="11" t="s">
        <v>516</v>
      </c>
      <c r="D82" s="56" t="s">
        <v>476</v>
      </c>
      <c r="E82" s="48" t="s">
        <v>477</v>
      </c>
      <c r="F82" s="49">
        <v>18</v>
      </c>
    </row>
    <row r="83" spans="1:6" ht="16.5">
      <c r="A83" s="56" t="s">
        <v>213</v>
      </c>
      <c r="B83" s="11" t="s">
        <v>456</v>
      </c>
      <c r="C83" s="11" t="s">
        <v>516</v>
      </c>
      <c r="D83" s="56" t="s">
        <v>356</v>
      </c>
      <c r="E83" s="48" t="s">
        <v>407</v>
      </c>
      <c r="F83" s="49">
        <v>185.9</v>
      </c>
    </row>
    <row r="84" spans="1:6" ht="16.5">
      <c r="A84" s="56" t="s">
        <v>213</v>
      </c>
      <c r="B84" s="11" t="s">
        <v>456</v>
      </c>
      <c r="C84" s="11" t="s">
        <v>516</v>
      </c>
      <c r="D84" s="56" t="s">
        <v>408</v>
      </c>
      <c r="E84" s="48" t="s">
        <v>409</v>
      </c>
      <c r="F84" s="49">
        <f>F85</f>
        <v>22.3</v>
      </c>
    </row>
    <row r="85" spans="1:6" ht="16.5">
      <c r="A85" s="56" t="s">
        <v>213</v>
      </c>
      <c r="B85" s="11" t="s">
        <v>456</v>
      </c>
      <c r="C85" s="11" t="s">
        <v>516</v>
      </c>
      <c r="D85" s="56" t="s">
        <v>410</v>
      </c>
      <c r="E85" s="48" t="s">
        <v>411</v>
      </c>
      <c r="F85" s="49">
        <f>F86</f>
        <v>22.3</v>
      </c>
    </row>
    <row r="86" spans="1:6" ht="16.5">
      <c r="A86" s="56" t="s">
        <v>213</v>
      </c>
      <c r="B86" s="11" t="s">
        <v>456</v>
      </c>
      <c r="C86" s="11" t="s">
        <v>516</v>
      </c>
      <c r="D86" s="56" t="s">
        <v>355</v>
      </c>
      <c r="E86" s="48" t="s">
        <v>311</v>
      </c>
      <c r="F86" s="49">
        <v>22.3</v>
      </c>
    </row>
    <row r="87" spans="1:6" ht="33">
      <c r="A87" s="56" t="s">
        <v>213</v>
      </c>
      <c r="B87" s="56" t="s">
        <v>456</v>
      </c>
      <c r="C87" s="56" t="s">
        <v>215</v>
      </c>
      <c r="D87" s="56"/>
      <c r="E87" s="48" t="s">
        <v>238</v>
      </c>
      <c r="F87" s="49">
        <f>F88</f>
        <v>243.5</v>
      </c>
    </row>
    <row r="88" spans="1:6" ht="16.5">
      <c r="A88" s="56" t="s">
        <v>213</v>
      </c>
      <c r="B88" s="56" t="s">
        <v>456</v>
      </c>
      <c r="C88" s="56" t="s">
        <v>242</v>
      </c>
      <c r="D88" s="56"/>
      <c r="E88" s="48" t="s">
        <v>243</v>
      </c>
      <c r="F88" s="49">
        <f>F89</f>
        <v>243.5</v>
      </c>
    </row>
    <row r="89" spans="1:6" ht="49.5">
      <c r="A89" s="56" t="s">
        <v>213</v>
      </c>
      <c r="B89" s="56" t="s">
        <v>456</v>
      </c>
      <c r="C89" s="56" t="s">
        <v>350</v>
      </c>
      <c r="D89" s="56" t="s">
        <v>395</v>
      </c>
      <c r="E89" s="48" t="s">
        <v>396</v>
      </c>
      <c r="F89" s="49">
        <f>F90</f>
        <v>243.5</v>
      </c>
    </row>
    <row r="90" spans="1:6" ht="16.5">
      <c r="A90" s="56" t="s">
        <v>213</v>
      </c>
      <c r="B90" s="11" t="s">
        <v>456</v>
      </c>
      <c r="C90" s="56" t="s">
        <v>350</v>
      </c>
      <c r="D90" s="56" t="s">
        <v>397</v>
      </c>
      <c r="E90" s="48" t="s">
        <v>398</v>
      </c>
      <c r="F90" s="49">
        <f>F91+F92</f>
        <v>243.5</v>
      </c>
    </row>
    <row r="91" spans="1:6" ht="16.5">
      <c r="A91" s="56" t="s">
        <v>213</v>
      </c>
      <c r="B91" s="56" t="s">
        <v>456</v>
      </c>
      <c r="C91" s="56" t="s">
        <v>350</v>
      </c>
      <c r="D91" s="56" t="s">
        <v>399</v>
      </c>
      <c r="E91" s="48" t="s">
        <v>400</v>
      </c>
      <c r="F91" s="49">
        <v>42.3</v>
      </c>
    </row>
    <row r="92" spans="1:6" ht="16.5">
      <c r="A92" s="56" t="s">
        <v>213</v>
      </c>
      <c r="B92" s="56" t="s">
        <v>456</v>
      </c>
      <c r="C92" s="56" t="s">
        <v>350</v>
      </c>
      <c r="D92" s="56" t="s">
        <v>401</v>
      </c>
      <c r="E92" s="48" t="s">
        <v>402</v>
      </c>
      <c r="F92" s="49">
        <v>201.2</v>
      </c>
    </row>
    <row r="93" spans="1:6" ht="33">
      <c r="A93" s="56" t="s">
        <v>213</v>
      </c>
      <c r="B93" s="56" t="s">
        <v>283</v>
      </c>
      <c r="C93" s="56"/>
      <c r="D93" s="56"/>
      <c r="E93" s="48" t="s">
        <v>199</v>
      </c>
      <c r="F93" s="49">
        <f>F94</f>
        <v>6176.4</v>
      </c>
    </row>
    <row r="94" spans="1:6" ht="33">
      <c r="A94" s="56" t="s">
        <v>213</v>
      </c>
      <c r="B94" s="56" t="s">
        <v>283</v>
      </c>
      <c r="C94" s="56" t="s">
        <v>275</v>
      </c>
      <c r="D94" s="56"/>
      <c r="E94" s="48" t="s">
        <v>276</v>
      </c>
      <c r="F94" s="49">
        <f>F95</f>
        <v>6176.4</v>
      </c>
    </row>
    <row r="95" spans="1:6" ht="16.5">
      <c r="A95" s="56" t="s">
        <v>213</v>
      </c>
      <c r="B95" s="56" t="s">
        <v>283</v>
      </c>
      <c r="C95" s="56" t="s">
        <v>277</v>
      </c>
      <c r="D95" s="56"/>
      <c r="E95" s="48" t="s">
        <v>246</v>
      </c>
      <c r="F95" s="49">
        <f>F96</f>
        <v>6176.4</v>
      </c>
    </row>
    <row r="96" spans="1:6" ht="33">
      <c r="A96" s="56" t="s">
        <v>213</v>
      </c>
      <c r="B96" s="56" t="s">
        <v>283</v>
      </c>
      <c r="C96" s="56" t="s">
        <v>277</v>
      </c>
      <c r="D96" s="56" t="s">
        <v>414</v>
      </c>
      <c r="E96" s="48" t="s">
        <v>415</v>
      </c>
      <c r="F96" s="49">
        <f>F97</f>
        <v>6176.4</v>
      </c>
    </row>
    <row r="97" spans="1:6" ht="16.5">
      <c r="A97" s="56" t="s">
        <v>213</v>
      </c>
      <c r="B97" s="56" t="s">
        <v>283</v>
      </c>
      <c r="C97" s="56" t="s">
        <v>277</v>
      </c>
      <c r="D97" s="56" t="s">
        <v>423</v>
      </c>
      <c r="E97" s="48" t="s">
        <v>424</v>
      </c>
      <c r="F97" s="49">
        <f>F98</f>
        <v>6176.4</v>
      </c>
    </row>
    <row r="98" spans="1:6" ht="49.5">
      <c r="A98" s="56" t="s">
        <v>213</v>
      </c>
      <c r="B98" s="56" t="s">
        <v>283</v>
      </c>
      <c r="C98" s="56" t="s">
        <v>277</v>
      </c>
      <c r="D98" s="56" t="s">
        <v>353</v>
      </c>
      <c r="E98" s="48" t="s">
        <v>354</v>
      </c>
      <c r="F98" s="49">
        <v>6176.4</v>
      </c>
    </row>
    <row r="99" spans="1:6" ht="16.5">
      <c r="A99" s="56" t="s">
        <v>213</v>
      </c>
      <c r="B99" s="56" t="s">
        <v>293</v>
      </c>
      <c r="C99" s="56"/>
      <c r="D99" s="56"/>
      <c r="E99" s="48" t="s">
        <v>249</v>
      </c>
      <c r="F99" s="49">
        <f>F130+F100</f>
        <v>75673.4</v>
      </c>
    </row>
    <row r="100" spans="1:6" ht="16.5">
      <c r="A100" s="56" t="s">
        <v>213</v>
      </c>
      <c r="B100" s="56" t="s">
        <v>136</v>
      </c>
      <c r="C100" s="56"/>
      <c r="D100" s="64"/>
      <c r="E100" s="5" t="s">
        <v>137</v>
      </c>
      <c r="F100" s="49">
        <f>F101+F114+F126</f>
        <v>75593.4</v>
      </c>
    </row>
    <row r="101" spans="1:6" ht="16.5">
      <c r="A101" s="56" t="s">
        <v>213</v>
      </c>
      <c r="B101" s="56" t="s">
        <v>136</v>
      </c>
      <c r="C101" s="56" t="s">
        <v>248</v>
      </c>
      <c r="D101" s="56"/>
      <c r="E101" s="48" t="s">
        <v>351</v>
      </c>
      <c r="F101" s="49">
        <f>F102+F106+F110</f>
        <v>21808.3</v>
      </c>
    </row>
    <row r="102" spans="1:6" ht="33">
      <c r="A102" s="56" t="s">
        <v>213</v>
      </c>
      <c r="B102" s="56" t="s">
        <v>136</v>
      </c>
      <c r="C102" s="56" t="s">
        <v>338</v>
      </c>
      <c r="D102" s="56"/>
      <c r="E102" s="48" t="s">
        <v>131</v>
      </c>
      <c r="F102" s="49">
        <f>F103</f>
        <v>15053.5</v>
      </c>
    </row>
    <row r="103" spans="1:6" ht="16.5">
      <c r="A103" s="56" t="s">
        <v>213</v>
      </c>
      <c r="B103" s="56" t="s">
        <v>136</v>
      </c>
      <c r="C103" s="56" t="s">
        <v>338</v>
      </c>
      <c r="D103" s="56" t="s">
        <v>403</v>
      </c>
      <c r="E103" s="48" t="s">
        <v>404</v>
      </c>
      <c r="F103" s="49">
        <f>F104</f>
        <v>15053.5</v>
      </c>
    </row>
    <row r="104" spans="1:6" ht="16.5">
      <c r="A104" s="56" t="s">
        <v>213</v>
      </c>
      <c r="B104" s="56" t="s">
        <v>136</v>
      </c>
      <c r="C104" s="56" t="s">
        <v>338</v>
      </c>
      <c r="D104" s="56" t="s">
        <v>405</v>
      </c>
      <c r="E104" s="48" t="s">
        <v>406</v>
      </c>
      <c r="F104" s="49">
        <f>F105</f>
        <v>15053.5</v>
      </c>
    </row>
    <row r="105" spans="1:6" ht="16.5">
      <c r="A105" s="56" t="s">
        <v>213</v>
      </c>
      <c r="B105" s="56" t="s">
        <v>136</v>
      </c>
      <c r="C105" s="56" t="s">
        <v>338</v>
      </c>
      <c r="D105" s="56" t="s">
        <v>356</v>
      </c>
      <c r="E105" s="48" t="s">
        <v>357</v>
      </c>
      <c r="F105" s="49">
        <v>15053.5</v>
      </c>
    </row>
    <row r="106" spans="1:6" ht="33">
      <c r="A106" s="56" t="s">
        <v>213</v>
      </c>
      <c r="B106" s="56" t="s">
        <v>136</v>
      </c>
      <c r="C106" s="56" t="s">
        <v>138</v>
      </c>
      <c r="D106" s="56"/>
      <c r="E106" s="48" t="s">
        <v>139</v>
      </c>
      <c r="F106" s="49">
        <f>F107</f>
        <v>5754.8</v>
      </c>
    </row>
    <row r="107" spans="1:6" ht="16.5">
      <c r="A107" s="56" t="s">
        <v>213</v>
      </c>
      <c r="B107" s="56" t="s">
        <v>136</v>
      </c>
      <c r="C107" s="56" t="s">
        <v>138</v>
      </c>
      <c r="D107" s="56" t="s">
        <v>403</v>
      </c>
      <c r="E107" s="48" t="s">
        <v>404</v>
      </c>
      <c r="F107" s="49">
        <f>F108</f>
        <v>5754.8</v>
      </c>
    </row>
    <row r="108" spans="1:6" ht="16.5">
      <c r="A108" s="56" t="s">
        <v>213</v>
      </c>
      <c r="B108" s="56" t="s">
        <v>136</v>
      </c>
      <c r="C108" s="56" t="s">
        <v>138</v>
      </c>
      <c r="D108" s="56" t="s">
        <v>405</v>
      </c>
      <c r="E108" s="48" t="s">
        <v>406</v>
      </c>
      <c r="F108" s="49">
        <f>F109</f>
        <v>5754.8</v>
      </c>
    </row>
    <row r="109" spans="1:6" ht="16.5">
      <c r="A109" s="56" t="s">
        <v>213</v>
      </c>
      <c r="B109" s="56" t="s">
        <v>136</v>
      </c>
      <c r="C109" s="56" t="s">
        <v>138</v>
      </c>
      <c r="D109" s="56" t="s">
        <v>356</v>
      </c>
      <c r="E109" s="48" t="s">
        <v>357</v>
      </c>
      <c r="F109" s="49">
        <f>928.6+4826.2</f>
        <v>5754.8</v>
      </c>
    </row>
    <row r="110" spans="1:6" ht="33">
      <c r="A110" s="56" t="s">
        <v>213</v>
      </c>
      <c r="B110" s="56" t="s">
        <v>136</v>
      </c>
      <c r="C110" s="56" t="s">
        <v>450</v>
      </c>
      <c r="D110" s="56"/>
      <c r="E110" s="48" t="s">
        <v>451</v>
      </c>
      <c r="F110" s="49">
        <f>F111</f>
        <v>1000</v>
      </c>
    </row>
    <row r="111" spans="1:6" ht="16.5">
      <c r="A111" s="56" t="s">
        <v>213</v>
      </c>
      <c r="B111" s="56" t="s">
        <v>136</v>
      </c>
      <c r="C111" s="56" t="s">
        <v>450</v>
      </c>
      <c r="D111" s="56" t="s">
        <v>403</v>
      </c>
      <c r="E111" s="48" t="s">
        <v>404</v>
      </c>
      <c r="F111" s="49">
        <f>F112</f>
        <v>1000</v>
      </c>
    </row>
    <row r="112" spans="1:6" ht="16.5">
      <c r="A112" s="56" t="s">
        <v>213</v>
      </c>
      <c r="B112" s="56" t="s">
        <v>136</v>
      </c>
      <c r="C112" s="56" t="s">
        <v>450</v>
      </c>
      <c r="D112" s="56" t="s">
        <v>405</v>
      </c>
      <c r="E112" s="48" t="s">
        <v>406</v>
      </c>
      <c r="F112" s="49">
        <f>F113</f>
        <v>1000</v>
      </c>
    </row>
    <row r="113" spans="1:6" ht="16.5">
      <c r="A113" s="56" t="s">
        <v>213</v>
      </c>
      <c r="B113" s="56" t="s">
        <v>136</v>
      </c>
      <c r="C113" s="56" t="s">
        <v>450</v>
      </c>
      <c r="D113" s="56" t="s">
        <v>356</v>
      </c>
      <c r="E113" s="48" t="s">
        <v>357</v>
      </c>
      <c r="F113" s="49">
        <v>1000</v>
      </c>
    </row>
    <row r="114" spans="1:6" ht="33">
      <c r="A114" s="56" t="s">
        <v>213</v>
      </c>
      <c r="B114" s="56" t="s">
        <v>136</v>
      </c>
      <c r="C114" s="56" t="s">
        <v>537</v>
      </c>
      <c r="D114" s="56"/>
      <c r="E114" s="48" t="s">
        <v>538</v>
      </c>
      <c r="F114" s="49">
        <f>F115</f>
        <v>53686.1</v>
      </c>
    </row>
    <row r="115" spans="1:6" ht="66">
      <c r="A115" s="56" t="s">
        <v>213</v>
      </c>
      <c r="B115" s="56" t="s">
        <v>136</v>
      </c>
      <c r="C115" s="56" t="s">
        <v>529</v>
      </c>
      <c r="D115" s="56"/>
      <c r="E115" s="48" t="s">
        <v>528</v>
      </c>
      <c r="F115" s="49">
        <f>F116</f>
        <v>53686.1</v>
      </c>
    </row>
    <row r="116" spans="1:6" ht="16.5">
      <c r="A116" s="56" t="s">
        <v>213</v>
      </c>
      <c r="B116" s="56" t="s">
        <v>136</v>
      </c>
      <c r="C116" s="56" t="s">
        <v>530</v>
      </c>
      <c r="D116" s="56"/>
      <c r="E116" s="48" t="s">
        <v>525</v>
      </c>
      <c r="F116" s="49">
        <f>F117</f>
        <v>53686.1</v>
      </c>
    </row>
    <row r="117" spans="1:6" ht="33">
      <c r="A117" s="56" t="s">
        <v>213</v>
      </c>
      <c r="B117" s="56" t="s">
        <v>136</v>
      </c>
      <c r="C117" s="56" t="s">
        <v>532</v>
      </c>
      <c r="D117" s="56"/>
      <c r="E117" s="48" t="s">
        <v>531</v>
      </c>
      <c r="F117" s="49">
        <f>F118+F122</f>
        <v>53686.1</v>
      </c>
    </row>
    <row r="118" spans="1:6" ht="16.5">
      <c r="A118" s="56" t="s">
        <v>213</v>
      </c>
      <c r="B118" s="56" t="s">
        <v>136</v>
      </c>
      <c r="C118" s="56" t="s">
        <v>534</v>
      </c>
      <c r="D118" s="56"/>
      <c r="E118" s="48" t="s">
        <v>533</v>
      </c>
      <c r="F118" s="49">
        <f>F119</f>
        <v>48378.1</v>
      </c>
    </row>
    <row r="119" spans="1:6" ht="16.5">
      <c r="A119" s="56" t="s">
        <v>213</v>
      </c>
      <c r="B119" s="56" t="s">
        <v>136</v>
      </c>
      <c r="C119" s="56" t="s">
        <v>534</v>
      </c>
      <c r="D119" s="56" t="s">
        <v>403</v>
      </c>
      <c r="E119" s="48" t="s">
        <v>404</v>
      </c>
      <c r="F119" s="49">
        <f>F120</f>
        <v>48378.1</v>
      </c>
    </row>
    <row r="120" spans="1:6" ht="16.5">
      <c r="A120" s="56" t="s">
        <v>213</v>
      </c>
      <c r="B120" s="56" t="s">
        <v>136</v>
      </c>
      <c r="C120" s="56" t="s">
        <v>534</v>
      </c>
      <c r="D120" s="56" t="s">
        <v>405</v>
      </c>
      <c r="E120" s="48" t="s">
        <v>406</v>
      </c>
      <c r="F120" s="49">
        <f>F121</f>
        <v>48378.1</v>
      </c>
    </row>
    <row r="121" spans="1:6" ht="16.5">
      <c r="A121" s="56" t="s">
        <v>213</v>
      </c>
      <c r="B121" s="56" t="s">
        <v>136</v>
      </c>
      <c r="C121" s="56" t="s">
        <v>534</v>
      </c>
      <c r="D121" s="56" t="s">
        <v>356</v>
      </c>
      <c r="E121" s="48" t="s">
        <v>357</v>
      </c>
      <c r="F121" s="49">
        <f>48377.7+0.4</f>
        <v>48378.1</v>
      </c>
    </row>
    <row r="122" spans="1:6" ht="33">
      <c r="A122" s="56" t="s">
        <v>213</v>
      </c>
      <c r="B122" s="56" t="s">
        <v>136</v>
      </c>
      <c r="C122" s="56" t="s">
        <v>536</v>
      </c>
      <c r="D122" s="56"/>
      <c r="E122" s="48" t="s">
        <v>535</v>
      </c>
      <c r="F122" s="49">
        <f>F123</f>
        <v>5308</v>
      </c>
    </row>
    <row r="123" spans="1:6" ht="16.5">
      <c r="A123" s="56" t="s">
        <v>213</v>
      </c>
      <c r="B123" s="56" t="s">
        <v>136</v>
      </c>
      <c r="C123" s="56" t="s">
        <v>536</v>
      </c>
      <c r="D123" s="56" t="s">
        <v>403</v>
      </c>
      <c r="E123" s="48" t="s">
        <v>404</v>
      </c>
      <c r="F123" s="49">
        <f>F124</f>
        <v>5308</v>
      </c>
    </row>
    <row r="124" spans="1:6" ht="16.5">
      <c r="A124" s="56" t="s">
        <v>213</v>
      </c>
      <c r="B124" s="56" t="s">
        <v>136</v>
      </c>
      <c r="C124" s="56" t="s">
        <v>536</v>
      </c>
      <c r="D124" s="56" t="s">
        <v>405</v>
      </c>
      <c r="E124" s="48" t="s">
        <v>406</v>
      </c>
      <c r="F124" s="49">
        <f>F125</f>
        <v>5308</v>
      </c>
    </row>
    <row r="125" spans="1:6" ht="16.5">
      <c r="A125" s="56" t="s">
        <v>213</v>
      </c>
      <c r="B125" s="56" t="s">
        <v>136</v>
      </c>
      <c r="C125" s="56" t="s">
        <v>536</v>
      </c>
      <c r="D125" s="56" t="s">
        <v>356</v>
      </c>
      <c r="E125" s="48" t="s">
        <v>357</v>
      </c>
      <c r="F125" s="49">
        <v>5308</v>
      </c>
    </row>
    <row r="126" spans="1:6" ht="33">
      <c r="A126" s="56" t="s">
        <v>213</v>
      </c>
      <c r="B126" s="56" t="s">
        <v>136</v>
      </c>
      <c r="C126" s="56" t="s">
        <v>586</v>
      </c>
      <c r="D126" s="56"/>
      <c r="E126" s="48" t="s">
        <v>587</v>
      </c>
      <c r="F126" s="49">
        <f>F127</f>
        <v>99</v>
      </c>
    </row>
    <row r="127" spans="1:6" ht="16.5">
      <c r="A127" s="56" t="s">
        <v>213</v>
      </c>
      <c r="B127" s="56" t="s">
        <v>136</v>
      </c>
      <c r="C127" s="56" t="s">
        <v>586</v>
      </c>
      <c r="D127" s="56" t="s">
        <v>403</v>
      </c>
      <c r="E127" s="48" t="s">
        <v>404</v>
      </c>
      <c r="F127" s="49">
        <f>F128</f>
        <v>99</v>
      </c>
    </row>
    <row r="128" spans="1:6" ht="16.5">
      <c r="A128" s="56" t="s">
        <v>213</v>
      </c>
      <c r="B128" s="56" t="s">
        <v>136</v>
      </c>
      <c r="C128" s="56" t="s">
        <v>586</v>
      </c>
      <c r="D128" s="56" t="s">
        <v>405</v>
      </c>
      <c r="E128" s="48" t="s">
        <v>406</v>
      </c>
      <c r="F128" s="49">
        <f>F129</f>
        <v>99</v>
      </c>
    </row>
    <row r="129" spans="1:6" ht="16.5">
      <c r="A129" s="56" t="s">
        <v>213</v>
      </c>
      <c r="B129" s="56" t="s">
        <v>136</v>
      </c>
      <c r="C129" s="56" t="s">
        <v>586</v>
      </c>
      <c r="D129" s="56" t="s">
        <v>356</v>
      </c>
      <c r="E129" s="48" t="s">
        <v>357</v>
      </c>
      <c r="F129" s="49">
        <v>99</v>
      </c>
    </row>
    <row r="130" spans="1:6" ht="16.5">
      <c r="A130" s="56" t="s">
        <v>213</v>
      </c>
      <c r="B130" s="56" t="s">
        <v>284</v>
      </c>
      <c r="C130" s="56"/>
      <c r="D130" s="56"/>
      <c r="E130" s="48" t="s">
        <v>250</v>
      </c>
      <c r="F130" s="49">
        <f>F131</f>
        <v>80</v>
      </c>
    </row>
    <row r="131" spans="1:6" ht="16.5">
      <c r="A131" s="56" t="s">
        <v>213</v>
      </c>
      <c r="B131" s="56" t="s">
        <v>284</v>
      </c>
      <c r="C131" s="56" t="s">
        <v>248</v>
      </c>
      <c r="D131" s="56"/>
      <c r="E131" s="48" t="s">
        <v>351</v>
      </c>
      <c r="F131" s="49">
        <f>F132</f>
        <v>80</v>
      </c>
    </row>
    <row r="132" spans="1:6" ht="33">
      <c r="A132" s="56" t="s">
        <v>213</v>
      </c>
      <c r="B132" s="56" t="s">
        <v>284</v>
      </c>
      <c r="C132" s="56" t="s">
        <v>329</v>
      </c>
      <c r="D132" s="56"/>
      <c r="E132" s="48" t="s">
        <v>370</v>
      </c>
      <c r="F132" s="49">
        <f>F133</f>
        <v>80</v>
      </c>
    </row>
    <row r="133" spans="1:6" ht="16.5">
      <c r="A133" s="56" t="s">
        <v>213</v>
      </c>
      <c r="B133" s="56" t="s">
        <v>284</v>
      </c>
      <c r="C133" s="56" t="s">
        <v>329</v>
      </c>
      <c r="D133" s="56" t="s">
        <v>403</v>
      </c>
      <c r="E133" s="48" t="s">
        <v>404</v>
      </c>
      <c r="F133" s="49">
        <f>F134</f>
        <v>80</v>
      </c>
    </row>
    <row r="134" spans="1:6" ht="16.5">
      <c r="A134" s="56" t="s">
        <v>213</v>
      </c>
      <c r="B134" s="56" t="s">
        <v>284</v>
      </c>
      <c r="C134" s="56" t="s">
        <v>329</v>
      </c>
      <c r="D134" s="56" t="s">
        <v>405</v>
      </c>
      <c r="E134" s="48" t="s">
        <v>406</v>
      </c>
      <c r="F134" s="49">
        <f>F136+F135</f>
        <v>80</v>
      </c>
    </row>
    <row r="135" spans="1:6" ht="16.5">
      <c r="A135" s="56" t="s">
        <v>213</v>
      </c>
      <c r="B135" s="56" t="s">
        <v>284</v>
      </c>
      <c r="C135" s="56" t="s">
        <v>329</v>
      </c>
      <c r="D135" s="56" t="s">
        <v>476</v>
      </c>
      <c r="E135" s="48" t="s">
        <v>477</v>
      </c>
      <c r="F135" s="49">
        <v>15</v>
      </c>
    </row>
    <row r="136" spans="1:6" ht="16.5">
      <c r="A136" s="56" t="s">
        <v>213</v>
      </c>
      <c r="B136" s="56" t="s">
        <v>284</v>
      </c>
      <c r="C136" s="56" t="s">
        <v>329</v>
      </c>
      <c r="D136" s="56" t="s">
        <v>356</v>
      </c>
      <c r="E136" s="48" t="s">
        <v>357</v>
      </c>
      <c r="F136" s="49">
        <f>80-15</f>
        <v>65</v>
      </c>
    </row>
    <row r="137" spans="1:6" ht="16.5">
      <c r="A137" s="56" t="s">
        <v>213</v>
      </c>
      <c r="B137" s="56" t="s">
        <v>294</v>
      </c>
      <c r="C137" s="56"/>
      <c r="D137" s="56"/>
      <c r="E137" s="48" t="s">
        <v>251</v>
      </c>
      <c r="F137" s="49">
        <f>F159+F145+F138</f>
        <v>30435.4</v>
      </c>
    </row>
    <row r="138" spans="1:6" ht="16.5">
      <c r="A138" s="56" t="s">
        <v>213</v>
      </c>
      <c r="B138" s="56" t="s">
        <v>134</v>
      </c>
      <c r="C138" s="56"/>
      <c r="D138" s="56"/>
      <c r="E138" s="48" t="s">
        <v>135</v>
      </c>
      <c r="F138" s="49">
        <f aca="true" t="shared" si="0" ref="F138:F143">F139</f>
        <v>11032.4</v>
      </c>
    </row>
    <row r="139" spans="1:6" ht="68.25" customHeight="1">
      <c r="A139" s="56" t="s">
        <v>213</v>
      </c>
      <c r="B139" s="56" t="s">
        <v>134</v>
      </c>
      <c r="C139" s="56" t="s">
        <v>569</v>
      </c>
      <c r="D139" s="56"/>
      <c r="E139" s="48" t="s">
        <v>568</v>
      </c>
      <c r="F139" s="49">
        <f t="shared" si="0"/>
        <v>11032.4</v>
      </c>
    </row>
    <row r="140" spans="1:6" ht="33">
      <c r="A140" s="56" t="s">
        <v>213</v>
      </c>
      <c r="B140" s="56" t="s">
        <v>134</v>
      </c>
      <c r="C140" s="56" t="s">
        <v>571</v>
      </c>
      <c r="D140" s="56"/>
      <c r="E140" s="48" t="s">
        <v>570</v>
      </c>
      <c r="F140" s="49">
        <f t="shared" si="0"/>
        <v>11032.4</v>
      </c>
    </row>
    <row r="141" spans="1:6" ht="49.5">
      <c r="A141" s="56" t="s">
        <v>213</v>
      </c>
      <c r="B141" s="56" t="s">
        <v>134</v>
      </c>
      <c r="C141" s="56" t="s">
        <v>572</v>
      </c>
      <c r="D141" s="56"/>
      <c r="E141" s="48" t="s">
        <v>491</v>
      </c>
      <c r="F141" s="49">
        <f t="shared" si="0"/>
        <v>11032.4</v>
      </c>
    </row>
    <row r="142" spans="1:6" ht="33">
      <c r="A142" s="56" t="s">
        <v>213</v>
      </c>
      <c r="B142" s="56" t="s">
        <v>134</v>
      </c>
      <c r="C142" s="56" t="s">
        <v>574</v>
      </c>
      <c r="D142" s="56"/>
      <c r="E142" s="48" t="s">
        <v>573</v>
      </c>
      <c r="F142" s="49">
        <f t="shared" si="0"/>
        <v>11032.4</v>
      </c>
    </row>
    <row r="143" spans="1:6" ht="16.5">
      <c r="A143" s="56" t="s">
        <v>213</v>
      </c>
      <c r="B143" s="56" t="s">
        <v>134</v>
      </c>
      <c r="C143" s="56" t="s">
        <v>574</v>
      </c>
      <c r="D143" s="56" t="s">
        <v>408</v>
      </c>
      <c r="E143" s="48" t="s">
        <v>409</v>
      </c>
      <c r="F143" s="49">
        <f t="shared" si="0"/>
        <v>11032.4</v>
      </c>
    </row>
    <row r="144" spans="1:6" ht="33">
      <c r="A144" s="56" t="s">
        <v>213</v>
      </c>
      <c r="B144" s="56" t="s">
        <v>134</v>
      </c>
      <c r="C144" s="56" t="s">
        <v>574</v>
      </c>
      <c r="D144" s="56" t="s">
        <v>362</v>
      </c>
      <c r="E144" s="48" t="s">
        <v>363</v>
      </c>
      <c r="F144" s="49">
        <v>11032.4</v>
      </c>
    </row>
    <row r="145" spans="1:6" ht="16.5">
      <c r="A145" s="56" t="s">
        <v>213</v>
      </c>
      <c r="B145" s="11" t="s">
        <v>285</v>
      </c>
      <c r="C145" s="11"/>
      <c r="D145" s="11"/>
      <c r="E145" s="14" t="s">
        <v>252</v>
      </c>
      <c r="F145" s="49">
        <f>F146+F155</f>
        <v>3107.9</v>
      </c>
    </row>
    <row r="146" spans="1:6" ht="16.5">
      <c r="A146" s="56" t="s">
        <v>213</v>
      </c>
      <c r="B146" s="56" t="s">
        <v>285</v>
      </c>
      <c r="C146" s="56" t="s">
        <v>248</v>
      </c>
      <c r="D146" s="56"/>
      <c r="E146" s="48" t="s">
        <v>351</v>
      </c>
      <c r="F146" s="49">
        <f>F151+F147</f>
        <v>2805.9</v>
      </c>
    </row>
    <row r="147" spans="1:6" ht="33">
      <c r="A147" s="56" t="s">
        <v>213</v>
      </c>
      <c r="B147" s="11" t="s">
        <v>285</v>
      </c>
      <c r="C147" s="56" t="s">
        <v>123</v>
      </c>
      <c r="D147" s="56"/>
      <c r="E147" s="48" t="s">
        <v>124</v>
      </c>
      <c r="F147" s="49">
        <f>F148</f>
        <v>405.9</v>
      </c>
    </row>
    <row r="148" spans="1:6" ht="16.5">
      <c r="A148" s="56" t="s">
        <v>213</v>
      </c>
      <c r="B148" s="56" t="s">
        <v>285</v>
      </c>
      <c r="C148" s="56" t="s">
        <v>123</v>
      </c>
      <c r="D148" s="56" t="s">
        <v>403</v>
      </c>
      <c r="E148" s="48" t="s">
        <v>404</v>
      </c>
      <c r="F148" s="49">
        <f>F149</f>
        <v>405.9</v>
      </c>
    </row>
    <row r="149" spans="1:6" ht="16.5">
      <c r="A149" s="56" t="s">
        <v>213</v>
      </c>
      <c r="B149" s="11" t="s">
        <v>285</v>
      </c>
      <c r="C149" s="56" t="s">
        <v>123</v>
      </c>
      <c r="D149" s="56" t="s">
        <v>405</v>
      </c>
      <c r="E149" s="48" t="s">
        <v>406</v>
      </c>
      <c r="F149" s="49">
        <f>F150</f>
        <v>405.9</v>
      </c>
    </row>
    <row r="150" spans="1:6" ht="16.5">
      <c r="A150" s="56" t="s">
        <v>213</v>
      </c>
      <c r="B150" s="56" t="s">
        <v>285</v>
      </c>
      <c r="C150" s="56" t="s">
        <v>123</v>
      </c>
      <c r="D150" s="56" t="s">
        <v>356</v>
      </c>
      <c r="E150" s="48" t="s">
        <v>357</v>
      </c>
      <c r="F150" s="49">
        <v>405.9</v>
      </c>
    </row>
    <row r="151" spans="1:6" ht="33">
      <c r="A151" s="56" t="s">
        <v>213</v>
      </c>
      <c r="B151" s="56" t="s">
        <v>285</v>
      </c>
      <c r="C151" s="11" t="s">
        <v>466</v>
      </c>
      <c r="D151" s="56"/>
      <c r="E151" s="48" t="s">
        <v>465</v>
      </c>
      <c r="F151" s="49">
        <f>F152</f>
        <v>2400</v>
      </c>
    </row>
    <row r="152" spans="1:6" ht="16.5">
      <c r="A152" s="56" t="s">
        <v>213</v>
      </c>
      <c r="B152" s="56" t="s">
        <v>285</v>
      </c>
      <c r="C152" s="11" t="s">
        <v>466</v>
      </c>
      <c r="D152" s="66" t="s">
        <v>417</v>
      </c>
      <c r="E152" s="48" t="s">
        <v>418</v>
      </c>
      <c r="F152" s="49">
        <f>F153</f>
        <v>2400</v>
      </c>
    </row>
    <row r="153" spans="1:6" ht="33">
      <c r="A153" s="56" t="s">
        <v>213</v>
      </c>
      <c r="B153" s="56" t="s">
        <v>285</v>
      </c>
      <c r="C153" s="11" t="s">
        <v>466</v>
      </c>
      <c r="D153" s="66" t="s">
        <v>419</v>
      </c>
      <c r="E153" s="48" t="s">
        <v>420</v>
      </c>
      <c r="F153" s="49">
        <f>F154</f>
        <v>2400</v>
      </c>
    </row>
    <row r="154" spans="1:6" ht="33">
      <c r="A154" s="56" t="s">
        <v>213</v>
      </c>
      <c r="B154" s="56" t="s">
        <v>285</v>
      </c>
      <c r="C154" s="11" t="s">
        <v>466</v>
      </c>
      <c r="D154" s="66" t="s">
        <v>421</v>
      </c>
      <c r="E154" s="48" t="s">
        <v>422</v>
      </c>
      <c r="F154" s="49">
        <f>1500+331.3+568.7</f>
        <v>2400</v>
      </c>
    </row>
    <row r="155" spans="1:6" ht="33">
      <c r="A155" s="56" t="s">
        <v>213</v>
      </c>
      <c r="B155" s="56" t="s">
        <v>285</v>
      </c>
      <c r="C155" s="56" t="s">
        <v>586</v>
      </c>
      <c r="D155" s="56"/>
      <c r="E155" s="48" t="s">
        <v>587</v>
      </c>
      <c r="F155" s="49">
        <f>F156</f>
        <v>302</v>
      </c>
    </row>
    <row r="156" spans="1:6" ht="16.5">
      <c r="A156" s="56" t="s">
        <v>213</v>
      </c>
      <c r="B156" s="56" t="s">
        <v>285</v>
      </c>
      <c r="C156" s="56" t="s">
        <v>586</v>
      </c>
      <c r="D156" s="56" t="s">
        <v>403</v>
      </c>
      <c r="E156" s="48" t="s">
        <v>404</v>
      </c>
      <c r="F156" s="49">
        <f>F157</f>
        <v>302</v>
      </c>
    </row>
    <row r="157" spans="1:6" ht="16.5">
      <c r="A157" s="56" t="s">
        <v>213</v>
      </c>
      <c r="B157" s="56" t="s">
        <v>285</v>
      </c>
      <c r="C157" s="56" t="s">
        <v>586</v>
      </c>
      <c r="D157" s="56" t="s">
        <v>405</v>
      </c>
      <c r="E157" s="48" t="s">
        <v>406</v>
      </c>
      <c r="F157" s="49">
        <f>F158</f>
        <v>302</v>
      </c>
    </row>
    <row r="158" spans="1:6" ht="16.5">
      <c r="A158" s="56" t="s">
        <v>213</v>
      </c>
      <c r="B158" s="56" t="s">
        <v>285</v>
      </c>
      <c r="C158" s="56" t="s">
        <v>586</v>
      </c>
      <c r="D158" s="56" t="s">
        <v>356</v>
      </c>
      <c r="E158" s="48" t="s">
        <v>357</v>
      </c>
      <c r="F158" s="49">
        <v>302</v>
      </c>
    </row>
    <row r="159" spans="1:6" ht="16.5">
      <c r="A159" s="56" t="s">
        <v>213</v>
      </c>
      <c r="B159" s="56" t="s">
        <v>286</v>
      </c>
      <c r="C159" s="56"/>
      <c r="D159" s="56"/>
      <c r="E159" s="48" t="s">
        <v>253</v>
      </c>
      <c r="F159" s="49">
        <f>F160+F182+F187</f>
        <v>16295.1</v>
      </c>
    </row>
    <row r="160" spans="1:6" ht="16.5">
      <c r="A160" s="56" t="s">
        <v>213</v>
      </c>
      <c r="B160" s="56" t="s">
        <v>286</v>
      </c>
      <c r="C160" s="56" t="s">
        <v>254</v>
      </c>
      <c r="D160" s="56"/>
      <c r="E160" s="48" t="s">
        <v>253</v>
      </c>
      <c r="F160" s="49">
        <f>F161+F165+F169+F178</f>
        <v>14330.5</v>
      </c>
    </row>
    <row r="161" spans="1:6" ht="16.5">
      <c r="A161" s="56" t="s">
        <v>213</v>
      </c>
      <c r="B161" s="56" t="s">
        <v>286</v>
      </c>
      <c r="C161" s="56" t="s">
        <v>255</v>
      </c>
      <c r="D161" s="56"/>
      <c r="E161" s="48" t="s">
        <v>256</v>
      </c>
      <c r="F161" s="49">
        <f>F162</f>
        <v>11378.3</v>
      </c>
    </row>
    <row r="162" spans="1:6" ht="16.5">
      <c r="A162" s="56" t="s">
        <v>213</v>
      </c>
      <c r="B162" s="56" t="s">
        <v>286</v>
      </c>
      <c r="C162" s="56" t="s">
        <v>255</v>
      </c>
      <c r="D162" s="56" t="s">
        <v>403</v>
      </c>
      <c r="E162" s="48" t="s">
        <v>404</v>
      </c>
      <c r="F162" s="49">
        <f>F163</f>
        <v>11378.3</v>
      </c>
    </row>
    <row r="163" spans="1:6" ht="16.5">
      <c r="A163" s="56" t="s">
        <v>213</v>
      </c>
      <c r="B163" s="56" t="s">
        <v>286</v>
      </c>
      <c r="C163" s="56" t="s">
        <v>255</v>
      </c>
      <c r="D163" s="56" t="s">
        <v>405</v>
      </c>
      <c r="E163" s="48" t="s">
        <v>406</v>
      </c>
      <c r="F163" s="49">
        <f>F164</f>
        <v>11378.3</v>
      </c>
    </row>
    <row r="164" spans="1:6" ht="16.5">
      <c r="A164" s="56" t="s">
        <v>213</v>
      </c>
      <c r="B164" s="56" t="s">
        <v>286</v>
      </c>
      <c r="C164" s="56" t="s">
        <v>255</v>
      </c>
      <c r="D164" s="56" t="s">
        <v>356</v>
      </c>
      <c r="E164" s="48" t="s">
        <v>357</v>
      </c>
      <c r="F164" s="49">
        <v>11378.3</v>
      </c>
    </row>
    <row r="165" spans="1:6" ht="16.5">
      <c r="A165" s="56" t="s">
        <v>213</v>
      </c>
      <c r="B165" s="56" t="s">
        <v>286</v>
      </c>
      <c r="C165" s="56" t="s">
        <v>313</v>
      </c>
      <c r="D165" s="56"/>
      <c r="E165" s="48" t="s">
        <v>314</v>
      </c>
      <c r="F165" s="49">
        <f>F166</f>
        <v>2365.2</v>
      </c>
    </row>
    <row r="166" spans="1:6" ht="16.5">
      <c r="A166" s="56" t="s">
        <v>213</v>
      </c>
      <c r="B166" s="56" t="s">
        <v>286</v>
      </c>
      <c r="C166" s="56" t="s">
        <v>313</v>
      </c>
      <c r="D166" s="56" t="s">
        <v>403</v>
      </c>
      <c r="E166" s="48" t="s">
        <v>404</v>
      </c>
      <c r="F166" s="49">
        <f>F167</f>
        <v>2365.2</v>
      </c>
    </row>
    <row r="167" spans="1:6" ht="16.5">
      <c r="A167" s="56" t="s">
        <v>213</v>
      </c>
      <c r="B167" s="56" t="s">
        <v>286</v>
      </c>
      <c r="C167" s="56" t="s">
        <v>313</v>
      </c>
      <c r="D167" s="56" t="s">
        <v>405</v>
      </c>
      <c r="E167" s="48" t="s">
        <v>406</v>
      </c>
      <c r="F167" s="49">
        <f>F168</f>
        <v>2365.2</v>
      </c>
    </row>
    <row r="168" spans="1:6" ht="16.5">
      <c r="A168" s="56" t="s">
        <v>213</v>
      </c>
      <c r="B168" s="56" t="s">
        <v>286</v>
      </c>
      <c r="C168" s="56" t="s">
        <v>313</v>
      </c>
      <c r="D168" s="56" t="s">
        <v>356</v>
      </c>
      <c r="E168" s="48" t="s">
        <v>357</v>
      </c>
      <c r="F168" s="49">
        <f>1544.1+727+94.1</f>
        <v>2365.2</v>
      </c>
    </row>
    <row r="169" spans="1:6" ht="16.5">
      <c r="A169" s="56" t="s">
        <v>213</v>
      </c>
      <c r="B169" s="56" t="s">
        <v>286</v>
      </c>
      <c r="C169" s="56" t="s">
        <v>318</v>
      </c>
      <c r="D169" s="56"/>
      <c r="E169" s="48" t="s">
        <v>327</v>
      </c>
      <c r="F169" s="49">
        <f>F170+F174</f>
        <v>187</v>
      </c>
    </row>
    <row r="170" spans="1:6" ht="16.5">
      <c r="A170" s="56" t="s">
        <v>213</v>
      </c>
      <c r="B170" s="56" t="s">
        <v>286</v>
      </c>
      <c r="C170" s="56" t="s">
        <v>315</v>
      </c>
      <c r="D170" s="56"/>
      <c r="E170" s="48" t="s">
        <v>328</v>
      </c>
      <c r="F170" s="49">
        <f>F171</f>
        <v>72</v>
      </c>
    </row>
    <row r="171" spans="1:6" ht="16.5">
      <c r="A171" s="56" t="s">
        <v>213</v>
      </c>
      <c r="B171" s="56" t="s">
        <v>286</v>
      </c>
      <c r="C171" s="56" t="s">
        <v>315</v>
      </c>
      <c r="D171" s="56" t="s">
        <v>403</v>
      </c>
      <c r="E171" s="48" t="s">
        <v>404</v>
      </c>
      <c r="F171" s="49">
        <f>F172</f>
        <v>72</v>
      </c>
    </row>
    <row r="172" spans="1:6" ht="16.5">
      <c r="A172" s="56" t="s">
        <v>213</v>
      </c>
      <c r="B172" s="56" t="s">
        <v>286</v>
      </c>
      <c r="C172" s="56" t="s">
        <v>315</v>
      </c>
      <c r="D172" s="56" t="s">
        <v>405</v>
      </c>
      <c r="E172" s="48" t="s">
        <v>406</v>
      </c>
      <c r="F172" s="49">
        <f>F173</f>
        <v>72</v>
      </c>
    </row>
    <row r="173" spans="1:6" ht="16.5">
      <c r="A173" s="56" t="s">
        <v>213</v>
      </c>
      <c r="B173" s="56" t="s">
        <v>286</v>
      </c>
      <c r="C173" s="56" t="s">
        <v>315</v>
      </c>
      <c r="D173" s="56" t="s">
        <v>356</v>
      </c>
      <c r="E173" s="48" t="s">
        <v>357</v>
      </c>
      <c r="F173" s="49">
        <v>72</v>
      </c>
    </row>
    <row r="174" spans="1:6" ht="16.5">
      <c r="A174" s="56" t="s">
        <v>213</v>
      </c>
      <c r="B174" s="56" t="s">
        <v>286</v>
      </c>
      <c r="C174" s="56" t="s">
        <v>316</v>
      </c>
      <c r="D174" s="56"/>
      <c r="E174" s="48" t="s">
        <v>317</v>
      </c>
      <c r="F174" s="49">
        <f>F175</f>
        <v>115</v>
      </c>
    </row>
    <row r="175" spans="1:6" ht="16.5">
      <c r="A175" s="56" t="s">
        <v>213</v>
      </c>
      <c r="B175" s="56" t="s">
        <v>286</v>
      </c>
      <c r="C175" s="56" t="s">
        <v>316</v>
      </c>
      <c r="D175" s="56" t="s">
        <v>403</v>
      </c>
      <c r="E175" s="48" t="s">
        <v>404</v>
      </c>
      <c r="F175" s="49">
        <f>F176</f>
        <v>115</v>
      </c>
    </row>
    <row r="176" spans="1:6" ht="16.5">
      <c r="A176" s="56" t="s">
        <v>213</v>
      </c>
      <c r="B176" s="56" t="s">
        <v>286</v>
      </c>
      <c r="C176" s="56" t="s">
        <v>316</v>
      </c>
      <c r="D176" s="56" t="s">
        <v>405</v>
      </c>
      <c r="E176" s="48" t="s">
        <v>406</v>
      </c>
      <c r="F176" s="49">
        <f>F177</f>
        <v>115</v>
      </c>
    </row>
    <row r="177" spans="1:6" ht="16.5">
      <c r="A177" s="56" t="s">
        <v>213</v>
      </c>
      <c r="B177" s="56" t="s">
        <v>286</v>
      </c>
      <c r="C177" s="56" t="s">
        <v>316</v>
      </c>
      <c r="D177" s="56" t="s">
        <v>356</v>
      </c>
      <c r="E177" s="48" t="s">
        <v>357</v>
      </c>
      <c r="F177" s="49">
        <v>115</v>
      </c>
    </row>
    <row r="178" spans="1:6" ht="21" customHeight="1">
      <c r="A178" s="56" t="s">
        <v>213</v>
      </c>
      <c r="B178" s="56" t="s">
        <v>286</v>
      </c>
      <c r="C178" s="56" t="s">
        <v>319</v>
      </c>
      <c r="D178" s="56"/>
      <c r="E178" s="48" t="s">
        <v>320</v>
      </c>
      <c r="F178" s="49">
        <f>F179</f>
        <v>400</v>
      </c>
    </row>
    <row r="179" spans="1:6" ht="16.5">
      <c r="A179" s="56" t="s">
        <v>213</v>
      </c>
      <c r="B179" s="56" t="s">
        <v>286</v>
      </c>
      <c r="C179" s="56" t="s">
        <v>319</v>
      </c>
      <c r="D179" s="56" t="s">
        <v>403</v>
      </c>
      <c r="E179" s="48" t="s">
        <v>404</v>
      </c>
      <c r="F179" s="49">
        <f>F180</f>
        <v>400</v>
      </c>
    </row>
    <row r="180" spans="1:6" ht="16.5">
      <c r="A180" s="56" t="s">
        <v>213</v>
      </c>
      <c r="B180" s="56" t="s">
        <v>286</v>
      </c>
      <c r="C180" s="56" t="s">
        <v>319</v>
      </c>
      <c r="D180" s="56" t="s">
        <v>405</v>
      </c>
      <c r="E180" s="48" t="s">
        <v>406</v>
      </c>
      <c r="F180" s="49">
        <f>F181</f>
        <v>400</v>
      </c>
    </row>
    <row r="181" spans="1:6" ht="16.5">
      <c r="A181" s="56" t="s">
        <v>213</v>
      </c>
      <c r="B181" s="56" t="s">
        <v>286</v>
      </c>
      <c r="C181" s="56" t="s">
        <v>319</v>
      </c>
      <c r="D181" s="56" t="s">
        <v>356</v>
      </c>
      <c r="E181" s="48" t="s">
        <v>357</v>
      </c>
      <c r="F181" s="49">
        <f>200+200</f>
        <v>400</v>
      </c>
    </row>
    <row r="182" spans="1:6" ht="16.5">
      <c r="A182" s="56" t="s">
        <v>213</v>
      </c>
      <c r="B182" s="56" t="s">
        <v>286</v>
      </c>
      <c r="C182" s="56" t="s">
        <v>248</v>
      </c>
      <c r="D182" s="56"/>
      <c r="E182" s="48" t="s">
        <v>351</v>
      </c>
      <c r="F182" s="49">
        <f>F183</f>
        <v>1865.6</v>
      </c>
    </row>
    <row r="183" spans="1:6" ht="33">
      <c r="A183" s="56" t="s">
        <v>213</v>
      </c>
      <c r="B183" s="56" t="s">
        <v>286</v>
      </c>
      <c r="C183" s="56" t="s">
        <v>450</v>
      </c>
      <c r="D183" s="56"/>
      <c r="E183" s="48" t="s">
        <v>451</v>
      </c>
      <c r="F183" s="49">
        <f>F184</f>
        <v>1865.6</v>
      </c>
    </row>
    <row r="184" spans="1:6" ht="16.5">
      <c r="A184" s="56" t="s">
        <v>213</v>
      </c>
      <c r="B184" s="56" t="s">
        <v>286</v>
      </c>
      <c r="C184" s="56" t="s">
        <v>450</v>
      </c>
      <c r="D184" s="56" t="s">
        <v>403</v>
      </c>
      <c r="E184" s="48" t="s">
        <v>404</v>
      </c>
      <c r="F184" s="49">
        <f>F185</f>
        <v>1865.6</v>
      </c>
    </row>
    <row r="185" spans="1:6" ht="16.5">
      <c r="A185" s="56" t="s">
        <v>213</v>
      </c>
      <c r="B185" s="56" t="s">
        <v>286</v>
      </c>
      <c r="C185" s="56" t="s">
        <v>450</v>
      </c>
      <c r="D185" s="56" t="s">
        <v>405</v>
      </c>
      <c r="E185" s="48" t="s">
        <v>406</v>
      </c>
      <c r="F185" s="49">
        <f>F186</f>
        <v>1865.6</v>
      </c>
    </row>
    <row r="186" spans="1:6" ht="16.5">
      <c r="A186" s="56" t="s">
        <v>213</v>
      </c>
      <c r="B186" s="56" t="s">
        <v>286</v>
      </c>
      <c r="C186" s="56" t="s">
        <v>450</v>
      </c>
      <c r="D186" s="56" t="s">
        <v>356</v>
      </c>
      <c r="E186" s="48" t="s">
        <v>357</v>
      </c>
      <c r="F186" s="49">
        <v>1865.6</v>
      </c>
    </row>
    <row r="187" spans="1:6" ht="33">
      <c r="A187" s="56" t="s">
        <v>213</v>
      </c>
      <c r="B187" s="56" t="s">
        <v>286</v>
      </c>
      <c r="C187" s="56" t="s">
        <v>586</v>
      </c>
      <c r="D187" s="56"/>
      <c r="E187" s="48" t="s">
        <v>587</v>
      </c>
      <c r="F187" s="49">
        <f>F188</f>
        <v>99</v>
      </c>
    </row>
    <row r="188" spans="1:6" ht="16.5">
      <c r="A188" s="56" t="s">
        <v>213</v>
      </c>
      <c r="B188" s="56" t="s">
        <v>286</v>
      </c>
      <c r="C188" s="56" t="s">
        <v>586</v>
      </c>
      <c r="D188" s="56" t="s">
        <v>403</v>
      </c>
      <c r="E188" s="48" t="s">
        <v>404</v>
      </c>
      <c r="F188" s="49">
        <f>F189</f>
        <v>99</v>
      </c>
    </row>
    <row r="189" spans="1:6" ht="16.5">
      <c r="A189" s="56" t="s">
        <v>213</v>
      </c>
      <c r="B189" s="56" t="s">
        <v>286</v>
      </c>
      <c r="C189" s="56" t="s">
        <v>586</v>
      </c>
      <c r="D189" s="56" t="s">
        <v>405</v>
      </c>
      <c r="E189" s="48" t="s">
        <v>406</v>
      </c>
      <c r="F189" s="49">
        <f>F190</f>
        <v>99</v>
      </c>
    </row>
    <row r="190" spans="1:6" ht="16.5">
      <c r="A190" s="56" t="s">
        <v>213</v>
      </c>
      <c r="B190" s="56" t="s">
        <v>286</v>
      </c>
      <c r="C190" s="56" t="s">
        <v>586</v>
      </c>
      <c r="D190" s="56" t="s">
        <v>356</v>
      </c>
      <c r="E190" s="48" t="s">
        <v>357</v>
      </c>
      <c r="F190" s="49">
        <v>99</v>
      </c>
    </row>
    <row r="191" spans="1:6" ht="16.5">
      <c r="A191" s="56" t="s">
        <v>213</v>
      </c>
      <c r="B191" s="56" t="s">
        <v>269</v>
      </c>
      <c r="C191" s="56"/>
      <c r="D191" s="56"/>
      <c r="E191" s="48" t="s">
        <v>257</v>
      </c>
      <c r="F191" s="49">
        <f>F205+F192</f>
        <v>34460.5</v>
      </c>
    </row>
    <row r="192" spans="1:6" ht="16.5">
      <c r="A192" s="56" t="s">
        <v>213</v>
      </c>
      <c r="B192" s="56" t="s">
        <v>287</v>
      </c>
      <c r="C192" s="56"/>
      <c r="D192" s="56"/>
      <c r="E192" s="48" t="s">
        <v>165</v>
      </c>
      <c r="F192" s="49">
        <f>F200+F193</f>
        <v>22663</v>
      </c>
    </row>
    <row r="193" spans="1:6" ht="33">
      <c r="A193" s="56" t="s">
        <v>213</v>
      </c>
      <c r="B193" s="56" t="s">
        <v>287</v>
      </c>
      <c r="C193" s="11" t="s">
        <v>502</v>
      </c>
      <c r="D193" s="56"/>
      <c r="E193" s="48" t="s">
        <v>501</v>
      </c>
      <c r="F193" s="49">
        <f aca="true" t="shared" si="1" ref="F193:F198">F194</f>
        <v>22163</v>
      </c>
    </row>
    <row r="194" spans="1:6" ht="33">
      <c r="A194" s="56" t="s">
        <v>213</v>
      </c>
      <c r="B194" s="56" t="s">
        <v>287</v>
      </c>
      <c r="C194" s="11" t="s">
        <v>504</v>
      </c>
      <c r="D194" s="56" t="s">
        <v>340</v>
      </c>
      <c r="E194" s="48" t="s">
        <v>503</v>
      </c>
      <c r="F194" s="49">
        <f t="shared" si="1"/>
        <v>22163</v>
      </c>
    </row>
    <row r="195" spans="1:6" ht="16.5">
      <c r="A195" s="56" t="s">
        <v>213</v>
      </c>
      <c r="B195" s="56" t="s">
        <v>287</v>
      </c>
      <c r="C195" s="11" t="s">
        <v>524</v>
      </c>
      <c r="D195" s="56"/>
      <c r="E195" s="48" t="s">
        <v>525</v>
      </c>
      <c r="F195" s="49">
        <f t="shared" si="1"/>
        <v>22163</v>
      </c>
    </row>
    <row r="196" spans="1:6" ht="16.5">
      <c r="A196" s="56" t="s">
        <v>213</v>
      </c>
      <c r="B196" s="56" t="s">
        <v>287</v>
      </c>
      <c r="C196" s="11" t="s">
        <v>526</v>
      </c>
      <c r="D196" s="56"/>
      <c r="E196" s="48" t="s">
        <v>527</v>
      </c>
      <c r="F196" s="49">
        <f t="shared" si="1"/>
        <v>22163</v>
      </c>
    </row>
    <row r="197" spans="1:6" ht="16.5">
      <c r="A197" s="56" t="s">
        <v>213</v>
      </c>
      <c r="B197" s="56" t="s">
        <v>287</v>
      </c>
      <c r="C197" s="11" t="s">
        <v>526</v>
      </c>
      <c r="D197" s="66" t="s">
        <v>417</v>
      </c>
      <c r="E197" s="48" t="s">
        <v>418</v>
      </c>
      <c r="F197" s="49">
        <f t="shared" si="1"/>
        <v>22163</v>
      </c>
    </row>
    <row r="198" spans="1:6" ht="33">
      <c r="A198" s="56" t="s">
        <v>213</v>
      </c>
      <c r="B198" s="56" t="s">
        <v>288</v>
      </c>
      <c r="C198" s="11" t="s">
        <v>526</v>
      </c>
      <c r="D198" s="66" t="s">
        <v>419</v>
      </c>
      <c r="E198" s="48" t="s">
        <v>420</v>
      </c>
      <c r="F198" s="49">
        <f t="shared" si="1"/>
        <v>22163</v>
      </c>
    </row>
    <row r="199" spans="1:6" ht="33">
      <c r="A199" s="56" t="s">
        <v>213</v>
      </c>
      <c r="B199" s="56" t="s">
        <v>288</v>
      </c>
      <c r="C199" s="11" t="s">
        <v>526</v>
      </c>
      <c r="D199" s="66" t="s">
        <v>421</v>
      </c>
      <c r="E199" s="48" t="s">
        <v>422</v>
      </c>
      <c r="F199" s="49">
        <f>22163</f>
        <v>22163</v>
      </c>
    </row>
    <row r="200" spans="1:6" ht="18.75" customHeight="1">
      <c r="A200" s="56" t="s">
        <v>213</v>
      </c>
      <c r="B200" s="56" t="s">
        <v>287</v>
      </c>
      <c r="C200" s="56" t="s">
        <v>248</v>
      </c>
      <c r="D200" s="56"/>
      <c r="E200" s="48" t="s">
        <v>351</v>
      </c>
      <c r="F200" s="49">
        <f>F201</f>
        <v>500</v>
      </c>
    </row>
    <row r="201" spans="1:6" ht="33">
      <c r="A201" s="56" t="s">
        <v>213</v>
      </c>
      <c r="B201" s="56" t="s">
        <v>287</v>
      </c>
      <c r="C201" s="11" t="s">
        <v>452</v>
      </c>
      <c r="D201" s="11"/>
      <c r="E201" s="12" t="s">
        <v>453</v>
      </c>
      <c r="F201" s="49">
        <f>F202</f>
        <v>500</v>
      </c>
    </row>
    <row r="202" spans="1:6" ht="16.5">
      <c r="A202" s="56" t="s">
        <v>213</v>
      </c>
      <c r="B202" s="56" t="s">
        <v>287</v>
      </c>
      <c r="C202" s="11" t="s">
        <v>452</v>
      </c>
      <c r="D202" s="66" t="s">
        <v>417</v>
      </c>
      <c r="E202" s="48" t="s">
        <v>418</v>
      </c>
      <c r="F202" s="49">
        <f>F203</f>
        <v>500</v>
      </c>
    </row>
    <row r="203" spans="1:6" ht="33">
      <c r="A203" s="56" t="s">
        <v>213</v>
      </c>
      <c r="B203" s="56" t="s">
        <v>287</v>
      </c>
      <c r="C203" s="11" t="s">
        <v>452</v>
      </c>
      <c r="D203" s="66" t="s">
        <v>419</v>
      </c>
      <c r="E203" s="48" t="s">
        <v>420</v>
      </c>
      <c r="F203" s="49">
        <f>F204</f>
        <v>500</v>
      </c>
    </row>
    <row r="204" spans="1:6" ht="33">
      <c r="A204" s="56" t="s">
        <v>213</v>
      </c>
      <c r="B204" s="56" t="s">
        <v>287</v>
      </c>
      <c r="C204" s="11" t="s">
        <v>452</v>
      </c>
      <c r="D204" s="66" t="s">
        <v>421</v>
      </c>
      <c r="E204" s="48" t="s">
        <v>422</v>
      </c>
      <c r="F204" s="49">
        <v>500</v>
      </c>
    </row>
    <row r="205" spans="1:6" ht="16.5">
      <c r="A205" s="56" t="s">
        <v>213</v>
      </c>
      <c r="B205" s="56" t="s">
        <v>288</v>
      </c>
      <c r="C205" s="56"/>
      <c r="D205" s="56"/>
      <c r="E205" s="48" t="s">
        <v>169</v>
      </c>
      <c r="F205" s="49">
        <f>F206</f>
        <v>11797.5</v>
      </c>
    </row>
    <row r="206" spans="1:6" ht="24" customHeight="1">
      <c r="A206" s="56" t="s">
        <v>213</v>
      </c>
      <c r="B206" s="58" t="s">
        <v>288</v>
      </c>
      <c r="C206" s="58" t="s">
        <v>182</v>
      </c>
      <c r="D206" s="58"/>
      <c r="E206" s="48" t="s">
        <v>183</v>
      </c>
      <c r="F206" s="49">
        <f>F207</f>
        <v>11797.5</v>
      </c>
    </row>
    <row r="207" spans="1:6" ht="21.75" customHeight="1">
      <c r="A207" s="56" t="s">
        <v>213</v>
      </c>
      <c r="B207" s="58" t="s">
        <v>288</v>
      </c>
      <c r="C207" s="58" t="s">
        <v>184</v>
      </c>
      <c r="D207" s="58"/>
      <c r="E207" s="48" t="s">
        <v>352</v>
      </c>
      <c r="F207" s="49">
        <f>F208</f>
        <v>11797.5</v>
      </c>
    </row>
    <row r="208" spans="1:6" ht="33">
      <c r="A208" s="56" t="s">
        <v>213</v>
      </c>
      <c r="B208" s="58" t="s">
        <v>288</v>
      </c>
      <c r="C208" s="58" t="s">
        <v>379</v>
      </c>
      <c r="D208" s="58"/>
      <c r="E208" s="48" t="s">
        <v>380</v>
      </c>
      <c r="F208" s="49">
        <f>F209</f>
        <v>11797.5</v>
      </c>
    </row>
    <row r="209" spans="1:6" ht="33">
      <c r="A209" s="56" t="s">
        <v>213</v>
      </c>
      <c r="B209" s="58" t="s">
        <v>288</v>
      </c>
      <c r="C209" s="58" t="s">
        <v>379</v>
      </c>
      <c r="D209" s="56" t="s">
        <v>414</v>
      </c>
      <c r="E209" s="48" t="s">
        <v>415</v>
      </c>
      <c r="F209" s="49">
        <f>F210</f>
        <v>11797.5</v>
      </c>
    </row>
    <row r="210" spans="1:6" ht="24" customHeight="1">
      <c r="A210" s="56" t="s">
        <v>213</v>
      </c>
      <c r="B210" s="58" t="s">
        <v>288</v>
      </c>
      <c r="C210" s="58" t="s">
        <v>379</v>
      </c>
      <c r="D210" s="56" t="s">
        <v>423</v>
      </c>
      <c r="E210" s="48" t="s">
        <v>424</v>
      </c>
      <c r="F210" s="49">
        <f>F211+F212</f>
        <v>11797.5</v>
      </c>
    </row>
    <row r="211" spans="1:6" ht="49.5">
      <c r="A211" s="56" t="s">
        <v>213</v>
      </c>
      <c r="B211" s="58" t="s">
        <v>288</v>
      </c>
      <c r="C211" s="58" t="s">
        <v>379</v>
      </c>
      <c r="D211" s="56" t="s">
        <v>353</v>
      </c>
      <c r="E211" s="48" t="s">
        <v>354</v>
      </c>
      <c r="F211" s="49">
        <f>11544.6-140+252.9</f>
        <v>11657.5</v>
      </c>
    </row>
    <row r="212" spans="1:6" ht="21.75" customHeight="1">
      <c r="A212" s="56" t="s">
        <v>213</v>
      </c>
      <c r="B212" s="58" t="s">
        <v>288</v>
      </c>
      <c r="C212" s="58" t="s">
        <v>379</v>
      </c>
      <c r="D212" s="56" t="s">
        <v>372</v>
      </c>
      <c r="E212" s="48" t="s">
        <v>373</v>
      </c>
      <c r="F212" s="49">
        <v>140</v>
      </c>
    </row>
    <row r="213" spans="1:6" ht="16.5">
      <c r="A213" s="56" t="s">
        <v>213</v>
      </c>
      <c r="B213" s="56" t="s">
        <v>273</v>
      </c>
      <c r="C213" s="56"/>
      <c r="D213" s="56"/>
      <c r="E213" s="48" t="s">
        <v>471</v>
      </c>
      <c r="F213" s="49">
        <f>F214</f>
        <v>18618.1</v>
      </c>
    </row>
    <row r="214" spans="1:6" ht="16.5">
      <c r="A214" s="56" t="s">
        <v>213</v>
      </c>
      <c r="B214" s="56" t="s">
        <v>274</v>
      </c>
      <c r="C214" s="56"/>
      <c r="D214" s="56"/>
      <c r="E214" s="48" t="s">
        <v>186</v>
      </c>
      <c r="F214" s="49">
        <f>F215+F230</f>
        <v>18618.1</v>
      </c>
    </row>
    <row r="215" spans="1:6" ht="16.5">
      <c r="A215" s="56" t="s">
        <v>213</v>
      </c>
      <c r="B215" s="56" t="s">
        <v>274</v>
      </c>
      <c r="C215" s="56" t="s">
        <v>187</v>
      </c>
      <c r="D215" s="56" t="s">
        <v>340</v>
      </c>
      <c r="E215" s="48" t="s">
        <v>343</v>
      </c>
      <c r="F215" s="49">
        <f>F216+F225</f>
        <v>11538.199999999999</v>
      </c>
    </row>
    <row r="216" spans="1:6" ht="16.5">
      <c r="A216" s="56" t="s">
        <v>213</v>
      </c>
      <c r="B216" s="58" t="s">
        <v>274</v>
      </c>
      <c r="C216" s="56" t="s">
        <v>344</v>
      </c>
      <c r="D216" s="56"/>
      <c r="E216" s="48" t="s">
        <v>345</v>
      </c>
      <c r="F216" s="49">
        <f>F217+F222+F220</f>
        <v>314.4</v>
      </c>
    </row>
    <row r="217" spans="1:6" ht="16.5">
      <c r="A217" s="56" t="s">
        <v>213</v>
      </c>
      <c r="B217" s="58" t="s">
        <v>274</v>
      </c>
      <c r="C217" s="56" t="s">
        <v>344</v>
      </c>
      <c r="D217" s="56" t="s">
        <v>403</v>
      </c>
      <c r="E217" s="48" t="s">
        <v>404</v>
      </c>
      <c r="F217" s="49">
        <f>F218</f>
        <v>246.39999999999998</v>
      </c>
    </row>
    <row r="218" spans="1:6" ht="16.5">
      <c r="A218" s="56" t="s">
        <v>213</v>
      </c>
      <c r="B218" s="58" t="s">
        <v>274</v>
      </c>
      <c r="C218" s="56" t="s">
        <v>344</v>
      </c>
      <c r="D218" s="56" t="s">
        <v>405</v>
      </c>
      <c r="E218" s="48" t="s">
        <v>406</v>
      </c>
      <c r="F218" s="49">
        <f>F219</f>
        <v>246.39999999999998</v>
      </c>
    </row>
    <row r="219" spans="1:6" ht="16.5">
      <c r="A219" s="56" t="s">
        <v>213</v>
      </c>
      <c r="B219" s="58" t="s">
        <v>274</v>
      </c>
      <c r="C219" s="56" t="s">
        <v>344</v>
      </c>
      <c r="D219" s="66" t="s">
        <v>356</v>
      </c>
      <c r="E219" s="48" t="s">
        <v>357</v>
      </c>
      <c r="F219" s="49">
        <f>280.7-15-19.3</f>
        <v>246.39999999999998</v>
      </c>
    </row>
    <row r="220" spans="1:6" ht="16.5">
      <c r="A220" s="56" t="s">
        <v>213</v>
      </c>
      <c r="B220" s="58" t="s">
        <v>274</v>
      </c>
      <c r="C220" s="56" t="s">
        <v>344</v>
      </c>
      <c r="D220" s="66" t="s">
        <v>429</v>
      </c>
      <c r="E220" s="48" t="s">
        <v>430</v>
      </c>
      <c r="F220" s="49">
        <f>F221</f>
        <v>15</v>
      </c>
    </row>
    <row r="221" spans="1:6" ht="16.5">
      <c r="A221" s="56" t="s">
        <v>213</v>
      </c>
      <c r="B221" s="58" t="s">
        <v>274</v>
      </c>
      <c r="C221" s="56" t="s">
        <v>344</v>
      </c>
      <c r="D221" s="66" t="s">
        <v>439</v>
      </c>
      <c r="E221" s="48" t="s">
        <v>440</v>
      </c>
      <c r="F221" s="49">
        <v>15</v>
      </c>
    </row>
    <row r="222" spans="1:6" ht="33">
      <c r="A222" s="56" t="s">
        <v>213</v>
      </c>
      <c r="B222" s="58" t="s">
        <v>274</v>
      </c>
      <c r="C222" s="56" t="s">
        <v>344</v>
      </c>
      <c r="D222" s="56" t="s">
        <v>414</v>
      </c>
      <c r="E222" s="48" t="s">
        <v>415</v>
      </c>
      <c r="F222" s="49">
        <f>F223</f>
        <v>53</v>
      </c>
    </row>
    <row r="223" spans="1:6" ht="16.5">
      <c r="A223" s="56" t="s">
        <v>213</v>
      </c>
      <c r="B223" s="58" t="s">
        <v>274</v>
      </c>
      <c r="C223" s="56" t="s">
        <v>344</v>
      </c>
      <c r="D223" s="56" t="s">
        <v>423</v>
      </c>
      <c r="E223" s="48" t="s">
        <v>424</v>
      </c>
      <c r="F223" s="49">
        <f>F224</f>
        <v>53</v>
      </c>
    </row>
    <row r="224" spans="1:6" ht="16.5">
      <c r="A224" s="56" t="s">
        <v>213</v>
      </c>
      <c r="B224" s="58" t="s">
        <v>274</v>
      </c>
      <c r="C224" s="56" t="s">
        <v>344</v>
      </c>
      <c r="D224" s="56" t="s">
        <v>372</v>
      </c>
      <c r="E224" s="48" t="s">
        <v>373</v>
      </c>
      <c r="F224" s="49">
        <v>53</v>
      </c>
    </row>
    <row r="225" spans="1:6" ht="23.25" customHeight="1">
      <c r="A225" s="56" t="s">
        <v>213</v>
      </c>
      <c r="B225" s="58" t="s">
        <v>274</v>
      </c>
      <c r="C225" s="58" t="s">
        <v>188</v>
      </c>
      <c r="D225" s="56" t="s">
        <v>340</v>
      </c>
      <c r="E225" s="48" t="s">
        <v>352</v>
      </c>
      <c r="F225" s="49">
        <f>F226</f>
        <v>11223.8</v>
      </c>
    </row>
    <row r="226" spans="1:6" ht="33">
      <c r="A226" s="56" t="s">
        <v>213</v>
      </c>
      <c r="B226" s="58" t="s">
        <v>274</v>
      </c>
      <c r="C226" s="58" t="s">
        <v>188</v>
      </c>
      <c r="D226" s="56" t="s">
        <v>414</v>
      </c>
      <c r="E226" s="48" t="s">
        <v>415</v>
      </c>
      <c r="F226" s="49">
        <f>F227</f>
        <v>11223.8</v>
      </c>
    </row>
    <row r="227" spans="1:6" ht="21" customHeight="1">
      <c r="A227" s="56" t="s">
        <v>213</v>
      </c>
      <c r="B227" s="58" t="s">
        <v>274</v>
      </c>
      <c r="C227" s="58" t="s">
        <v>188</v>
      </c>
      <c r="D227" s="56" t="s">
        <v>423</v>
      </c>
      <c r="E227" s="48" t="s">
        <v>424</v>
      </c>
      <c r="F227" s="49">
        <f>F228+F229</f>
        <v>11223.8</v>
      </c>
    </row>
    <row r="228" spans="1:6" ht="49.5">
      <c r="A228" s="56" t="s">
        <v>213</v>
      </c>
      <c r="B228" s="58" t="s">
        <v>274</v>
      </c>
      <c r="C228" s="58" t="s">
        <v>188</v>
      </c>
      <c r="D228" s="56" t="s">
        <v>353</v>
      </c>
      <c r="E228" s="48" t="s">
        <v>354</v>
      </c>
      <c r="F228" s="49">
        <f>10618.5-158.5+386</f>
        <v>10846</v>
      </c>
    </row>
    <row r="229" spans="1:6" ht="21" customHeight="1">
      <c r="A229" s="56" t="s">
        <v>213</v>
      </c>
      <c r="B229" s="58" t="s">
        <v>274</v>
      </c>
      <c r="C229" s="58" t="s">
        <v>188</v>
      </c>
      <c r="D229" s="56" t="s">
        <v>372</v>
      </c>
      <c r="E229" s="48" t="s">
        <v>373</v>
      </c>
      <c r="F229" s="49">
        <f>158.5+200+19.3</f>
        <v>377.8</v>
      </c>
    </row>
    <row r="230" spans="1:6" ht="16.5">
      <c r="A230" s="56" t="s">
        <v>213</v>
      </c>
      <c r="B230" s="58" t="s">
        <v>274</v>
      </c>
      <c r="C230" s="58">
        <v>4420000</v>
      </c>
      <c r="D230" s="56"/>
      <c r="E230" s="48" t="s">
        <v>387</v>
      </c>
      <c r="F230" s="49">
        <f>F231+F244</f>
        <v>7079.9</v>
      </c>
    </row>
    <row r="231" spans="1:6" ht="16.5">
      <c r="A231" s="56" t="s">
        <v>213</v>
      </c>
      <c r="B231" s="67" t="s">
        <v>274</v>
      </c>
      <c r="C231" s="58">
        <v>4429900</v>
      </c>
      <c r="D231" s="56"/>
      <c r="E231" s="48" t="s">
        <v>388</v>
      </c>
      <c r="F231" s="49">
        <f>F232+F236+F240</f>
        <v>6799.9</v>
      </c>
    </row>
    <row r="232" spans="1:6" ht="49.5">
      <c r="A232" s="56" t="s">
        <v>213</v>
      </c>
      <c r="B232" s="67" t="s">
        <v>274</v>
      </c>
      <c r="C232" s="58">
        <v>4429900</v>
      </c>
      <c r="D232" s="56" t="s">
        <v>395</v>
      </c>
      <c r="E232" s="48" t="s">
        <v>396</v>
      </c>
      <c r="F232" s="49">
        <f>F233</f>
        <v>5365.8</v>
      </c>
    </row>
    <row r="233" spans="1:6" ht="16.5">
      <c r="A233" s="56" t="s">
        <v>213</v>
      </c>
      <c r="B233" s="67" t="s">
        <v>274</v>
      </c>
      <c r="C233" s="58">
        <v>4429900</v>
      </c>
      <c r="D233" s="56" t="s">
        <v>425</v>
      </c>
      <c r="E233" s="48" t="s">
        <v>426</v>
      </c>
      <c r="F233" s="49">
        <f>F234+F235</f>
        <v>5365.8</v>
      </c>
    </row>
    <row r="234" spans="1:6" ht="16.5">
      <c r="A234" s="56" t="s">
        <v>213</v>
      </c>
      <c r="B234" s="67" t="s">
        <v>274</v>
      </c>
      <c r="C234" s="58">
        <v>4429900</v>
      </c>
      <c r="D234" s="56" t="s">
        <v>427</v>
      </c>
      <c r="E234" s="48" t="s">
        <v>400</v>
      </c>
      <c r="F234" s="49">
        <f>5322.5-143-100+284.5</f>
        <v>5364</v>
      </c>
    </row>
    <row r="235" spans="1:6" ht="16.5">
      <c r="A235" s="56" t="s">
        <v>213</v>
      </c>
      <c r="B235" s="67" t="s">
        <v>274</v>
      </c>
      <c r="C235" s="58">
        <v>4429900</v>
      </c>
      <c r="D235" s="56" t="s">
        <v>428</v>
      </c>
      <c r="E235" s="48" t="s">
        <v>402</v>
      </c>
      <c r="F235" s="49">
        <v>1.8</v>
      </c>
    </row>
    <row r="236" spans="1:6" ht="16.5">
      <c r="A236" s="56" t="s">
        <v>213</v>
      </c>
      <c r="B236" s="67" t="s">
        <v>274</v>
      </c>
      <c r="C236" s="58">
        <v>4429900</v>
      </c>
      <c r="D236" s="56" t="s">
        <v>403</v>
      </c>
      <c r="E236" s="48" t="s">
        <v>404</v>
      </c>
      <c r="F236" s="49">
        <f>F237</f>
        <v>1281.7</v>
      </c>
    </row>
    <row r="237" spans="1:6" ht="16.5">
      <c r="A237" s="56" t="s">
        <v>213</v>
      </c>
      <c r="B237" s="67" t="s">
        <v>274</v>
      </c>
      <c r="C237" s="58">
        <v>4429900</v>
      </c>
      <c r="D237" s="56" t="s">
        <v>405</v>
      </c>
      <c r="E237" s="48" t="s">
        <v>406</v>
      </c>
      <c r="F237" s="49">
        <f>F239+F238</f>
        <v>1281.7</v>
      </c>
    </row>
    <row r="238" spans="1:6" ht="16.5">
      <c r="A238" s="56" t="s">
        <v>213</v>
      </c>
      <c r="B238" s="67" t="s">
        <v>274</v>
      </c>
      <c r="C238" s="58">
        <v>4429900</v>
      </c>
      <c r="D238" s="56" t="s">
        <v>476</v>
      </c>
      <c r="E238" s="48" t="s">
        <v>477</v>
      </c>
      <c r="F238" s="49">
        <f>246.5+77-10.2</f>
        <v>313.3</v>
      </c>
    </row>
    <row r="239" spans="1:6" ht="16.5">
      <c r="A239" s="56" t="s">
        <v>213</v>
      </c>
      <c r="B239" s="67" t="s">
        <v>274</v>
      </c>
      <c r="C239" s="58">
        <v>4429900</v>
      </c>
      <c r="D239" s="56" t="s">
        <v>356</v>
      </c>
      <c r="E239" s="48" t="s">
        <v>407</v>
      </c>
      <c r="F239" s="49">
        <f>1361.7+100-526.5+23+10.2</f>
        <v>968.4000000000001</v>
      </c>
    </row>
    <row r="240" spans="1:6" ht="16.5">
      <c r="A240" s="56" t="s">
        <v>213</v>
      </c>
      <c r="B240" s="67" t="s">
        <v>274</v>
      </c>
      <c r="C240" s="58">
        <v>4429900</v>
      </c>
      <c r="D240" s="56" t="s">
        <v>408</v>
      </c>
      <c r="E240" s="48" t="s">
        <v>409</v>
      </c>
      <c r="F240" s="49">
        <f>F241</f>
        <v>152.4</v>
      </c>
    </row>
    <row r="241" spans="1:6" ht="16.5">
      <c r="A241" s="56" t="s">
        <v>213</v>
      </c>
      <c r="B241" s="67" t="s">
        <v>274</v>
      </c>
      <c r="C241" s="58">
        <v>4429900</v>
      </c>
      <c r="D241" s="56" t="s">
        <v>410</v>
      </c>
      <c r="E241" s="48" t="s">
        <v>411</v>
      </c>
      <c r="F241" s="49">
        <f>F242+F243</f>
        <v>152.4</v>
      </c>
    </row>
    <row r="242" spans="1:6" ht="16.5">
      <c r="A242" s="56" t="s">
        <v>213</v>
      </c>
      <c r="B242" s="67" t="s">
        <v>274</v>
      </c>
      <c r="C242" s="58">
        <v>4429900</v>
      </c>
      <c r="D242" s="56" t="s">
        <v>355</v>
      </c>
      <c r="E242" s="48" t="s">
        <v>311</v>
      </c>
      <c r="F242" s="49">
        <v>138.4</v>
      </c>
    </row>
    <row r="243" spans="1:6" ht="16.5">
      <c r="A243" s="56" t="s">
        <v>213</v>
      </c>
      <c r="B243" s="67" t="s">
        <v>274</v>
      </c>
      <c r="C243" s="58">
        <v>4429900</v>
      </c>
      <c r="D243" s="56" t="s">
        <v>412</v>
      </c>
      <c r="E243" s="48" t="s">
        <v>413</v>
      </c>
      <c r="F243" s="49">
        <v>14</v>
      </c>
    </row>
    <row r="244" spans="1:6" ht="18.75" customHeight="1">
      <c r="A244" s="56" t="s">
        <v>213</v>
      </c>
      <c r="B244" s="67" t="s">
        <v>274</v>
      </c>
      <c r="C244" s="58" t="s">
        <v>478</v>
      </c>
      <c r="D244" s="56"/>
      <c r="E244" s="48" t="s">
        <v>479</v>
      </c>
      <c r="F244" s="49">
        <f>F245</f>
        <v>280</v>
      </c>
    </row>
    <row r="245" spans="1:6" ht="20.25" customHeight="1">
      <c r="A245" s="56" t="s">
        <v>213</v>
      </c>
      <c r="B245" s="67" t="s">
        <v>274</v>
      </c>
      <c r="C245" s="58" t="s">
        <v>478</v>
      </c>
      <c r="D245" s="56" t="s">
        <v>403</v>
      </c>
      <c r="E245" s="48" t="s">
        <v>404</v>
      </c>
      <c r="F245" s="49">
        <f>F246</f>
        <v>280</v>
      </c>
    </row>
    <row r="246" spans="1:6" ht="24" customHeight="1">
      <c r="A246" s="56" t="s">
        <v>213</v>
      </c>
      <c r="B246" s="67" t="s">
        <v>274</v>
      </c>
      <c r="C246" s="58" t="s">
        <v>478</v>
      </c>
      <c r="D246" s="56" t="s">
        <v>405</v>
      </c>
      <c r="E246" s="48" t="s">
        <v>406</v>
      </c>
      <c r="F246" s="49">
        <f>F247</f>
        <v>280</v>
      </c>
    </row>
    <row r="247" spans="1:6" ht="22.5" customHeight="1">
      <c r="A247" s="56" t="s">
        <v>213</v>
      </c>
      <c r="B247" s="67" t="s">
        <v>274</v>
      </c>
      <c r="C247" s="58" t="s">
        <v>478</v>
      </c>
      <c r="D247" s="56" t="s">
        <v>356</v>
      </c>
      <c r="E247" s="48" t="s">
        <v>407</v>
      </c>
      <c r="F247" s="49">
        <v>280</v>
      </c>
    </row>
    <row r="248" spans="1:6" ht="16.5">
      <c r="A248" s="56" t="s">
        <v>213</v>
      </c>
      <c r="B248" s="58" t="s">
        <v>271</v>
      </c>
      <c r="C248" s="58"/>
      <c r="D248" s="56"/>
      <c r="E248" s="48" t="s">
        <v>260</v>
      </c>
      <c r="F248" s="56">
        <f>F249+F256</f>
        <v>3108.9</v>
      </c>
    </row>
    <row r="249" spans="1:6" ht="16.5">
      <c r="A249" s="56" t="s">
        <v>213</v>
      </c>
      <c r="B249" s="58" t="s">
        <v>290</v>
      </c>
      <c r="C249" s="58"/>
      <c r="D249" s="58"/>
      <c r="E249" s="48" t="s">
        <v>261</v>
      </c>
      <c r="F249" s="49">
        <f aca="true" t="shared" si="2" ref="F249:F254">F250</f>
        <v>1949.7</v>
      </c>
    </row>
    <row r="250" spans="1:6" ht="16.5">
      <c r="A250" s="56" t="s">
        <v>213</v>
      </c>
      <c r="B250" s="58" t="s">
        <v>290</v>
      </c>
      <c r="C250" s="56" t="s">
        <v>262</v>
      </c>
      <c r="D250" s="58"/>
      <c r="E250" s="48" t="s">
        <v>263</v>
      </c>
      <c r="F250" s="49">
        <f t="shared" si="2"/>
        <v>1949.7</v>
      </c>
    </row>
    <row r="251" spans="1:6" ht="49.5">
      <c r="A251" s="56" t="s">
        <v>213</v>
      </c>
      <c r="B251" s="58" t="s">
        <v>290</v>
      </c>
      <c r="C251" s="56" t="s">
        <v>264</v>
      </c>
      <c r="D251" s="58"/>
      <c r="E251" s="50" t="s">
        <v>389</v>
      </c>
      <c r="F251" s="49">
        <f t="shared" si="2"/>
        <v>1949.7</v>
      </c>
    </row>
    <row r="252" spans="1:6" ht="66">
      <c r="A252" s="56" t="s">
        <v>213</v>
      </c>
      <c r="B252" s="58" t="s">
        <v>290</v>
      </c>
      <c r="C252" s="56" t="s">
        <v>462</v>
      </c>
      <c r="D252" s="58"/>
      <c r="E252" s="50" t="s">
        <v>467</v>
      </c>
      <c r="F252" s="49">
        <f t="shared" si="2"/>
        <v>1949.7</v>
      </c>
    </row>
    <row r="253" spans="1:6" ht="16.5">
      <c r="A253" s="56" t="s">
        <v>213</v>
      </c>
      <c r="B253" s="58" t="s">
        <v>290</v>
      </c>
      <c r="C253" s="56" t="s">
        <v>462</v>
      </c>
      <c r="D253" s="56" t="s">
        <v>429</v>
      </c>
      <c r="E253" s="48" t="s">
        <v>430</v>
      </c>
      <c r="F253" s="49">
        <f t="shared" si="2"/>
        <v>1949.7</v>
      </c>
    </row>
    <row r="254" spans="1:6" ht="16.5">
      <c r="A254" s="56" t="s">
        <v>213</v>
      </c>
      <c r="B254" s="58" t="s">
        <v>290</v>
      </c>
      <c r="C254" s="56" t="s">
        <v>462</v>
      </c>
      <c r="D254" s="56" t="s">
        <v>431</v>
      </c>
      <c r="E254" s="48" t="s">
        <v>432</v>
      </c>
      <c r="F254" s="49">
        <f t="shared" si="2"/>
        <v>1949.7</v>
      </c>
    </row>
    <row r="255" spans="1:6" ht="16.5">
      <c r="A255" s="56" t="s">
        <v>213</v>
      </c>
      <c r="B255" s="58" t="s">
        <v>290</v>
      </c>
      <c r="C255" s="56" t="s">
        <v>462</v>
      </c>
      <c r="D255" s="56" t="s">
        <v>375</v>
      </c>
      <c r="E255" s="48" t="s">
        <v>376</v>
      </c>
      <c r="F255" s="49">
        <v>1949.7</v>
      </c>
    </row>
    <row r="256" spans="1:6" ht="16.5">
      <c r="A256" s="56" t="s">
        <v>213</v>
      </c>
      <c r="B256" s="56" t="s">
        <v>272</v>
      </c>
      <c r="C256" s="56"/>
      <c r="D256" s="56"/>
      <c r="E256" s="48" t="s">
        <v>266</v>
      </c>
      <c r="F256" s="49">
        <f>F257+F263</f>
        <v>1159.2</v>
      </c>
    </row>
    <row r="257" spans="1:6" ht="16.5">
      <c r="A257" s="56" t="s">
        <v>213</v>
      </c>
      <c r="B257" s="56" t="s">
        <v>272</v>
      </c>
      <c r="C257" s="56" t="s">
        <v>197</v>
      </c>
      <c r="D257" s="56"/>
      <c r="E257" s="48" t="s">
        <v>196</v>
      </c>
      <c r="F257" s="49">
        <f>F258</f>
        <v>143.6</v>
      </c>
    </row>
    <row r="258" spans="1:6" ht="33">
      <c r="A258" s="56" t="s">
        <v>213</v>
      </c>
      <c r="B258" s="56" t="s">
        <v>272</v>
      </c>
      <c r="C258" s="56" t="s">
        <v>482</v>
      </c>
      <c r="D258" s="56"/>
      <c r="E258" s="48" t="s">
        <v>463</v>
      </c>
      <c r="F258" s="49">
        <f>F259</f>
        <v>143.6</v>
      </c>
    </row>
    <row r="259" spans="1:6" ht="33">
      <c r="A259" s="56" t="s">
        <v>213</v>
      </c>
      <c r="B259" s="56" t="s">
        <v>272</v>
      </c>
      <c r="C259" s="56" t="s">
        <v>483</v>
      </c>
      <c r="D259" s="56"/>
      <c r="E259" s="48" t="s">
        <v>464</v>
      </c>
      <c r="F259" s="49">
        <f>F260</f>
        <v>143.6</v>
      </c>
    </row>
    <row r="260" spans="1:6" ht="16.5">
      <c r="A260" s="56" t="s">
        <v>213</v>
      </c>
      <c r="B260" s="56" t="s">
        <v>272</v>
      </c>
      <c r="C260" s="56" t="s">
        <v>483</v>
      </c>
      <c r="D260" s="56" t="s">
        <v>429</v>
      </c>
      <c r="E260" s="48" t="s">
        <v>430</v>
      </c>
      <c r="F260" s="49">
        <f>F261</f>
        <v>143.6</v>
      </c>
    </row>
    <row r="261" spans="1:6" ht="16.5">
      <c r="A261" s="56" t="s">
        <v>213</v>
      </c>
      <c r="B261" s="56" t="s">
        <v>272</v>
      </c>
      <c r="C261" s="56" t="s">
        <v>483</v>
      </c>
      <c r="D261" s="56" t="s">
        <v>431</v>
      </c>
      <c r="E261" s="48" t="s">
        <v>432</v>
      </c>
      <c r="F261" s="49">
        <f>F262</f>
        <v>143.6</v>
      </c>
    </row>
    <row r="262" spans="1:6" ht="16.5">
      <c r="A262" s="56" t="s">
        <v>213</v>
      </c>
      <c r="B262" s="56" t="s">
        <v>272</v>
      </c>
      <c r="C262" s="56" t="s">
        <v>483</v>
      </c>
      <c r="D262" s="56" t="s">
        <v>358</v>
      </c>
      <c r="E262" s="48" t="s">
        <v>359</v>
      </c>
      <c r="F262" s="49">
        <v>143.6</v>
      </c>
    </row>
    <row r="263" spans="1:6" ht="16.5">
      <c r="A263" s="56" t="s">
        <v>213</v>
      </c>
      <c r="B263" s="56" t="s">
        <v>272</v>
      </c>
      <c r="C263" s="56" t="s">
        <v>248</v>
      </c>
      <c r="D263" s="56"/>
      <c r="E263" s="48" t="s">
        <v>351</v>
      </c>
      <c r="F263" s="49">
        <f>F264+F269</f>
        <v>1015.6</v>
      </c>
    </row>
    <row r="264" spans="1:6" ht="16.5">
      <c r="A264" s="56" t="s">
        <v>213</v>
      </c>
      <c r="B264" s="56" t="s">
        <v>272</v>
      </c>
      <c r="C264" s="56" t="s">
        <v>460</v>
      </c>
      <c r="D264" s="56"/>
      <c r="E264" s="48" t="s">
        <v>461</v>
      </c>
      <c r="F264" s="49">
        <f>F265</f>
        <v>815.6</v>
      </c>
    </row>
    <row r="265" spans="1:6" ht="16.5">
      <c r="A265" s="56" t="s">
        <v>213</v>
      </c>
      <c r="B265" s="56" t="s">
        <v>272</v>
      </c>
      <c r="C265" s="56" t="s">
        <v>460</v>
      </c>
      <c r="D265" s="56" t="s">
        <v>429</v>
      </c>
      <c r="E265" s="48" t="s">
        <v>430</v>
      </c>
      <c r="F265" s="49">
        <f>F266</f>
        <v>815.6</v>
      </c>
    </row>
    <row r="266" spans="1:6" ht="16.5">
      <c r="A266" s="56" t="s">
        <v>213</v>
      </c>
      <c r="B266" s="56" t="s">
        <v>272</v>
      </c>
      <c r="C266" s="56" t="s">
        <v>460</v>
      </c>
      <c r="D266" s="56" t="s">
        <v>433</v>
      </c>
      <c r="E266" s="48" t="s">
        <v>434</v>
      </c>
      <c r="F266" s="49">
        <f>F267+F268</f>
        <v>815.6</v>
      </c>
    </row>
    <row r="267" spans="1:6" ht="33">
      <c r="A267" s="56" t="s">
        <v>213</v>
      </c>
      <c r="B267" s="56" t="s">
        <v>272</v>
      </c>
      <c r="C267" s="56" t="s">
        <v>460</v>
      </c>
      <c r="D267" s="56" t="s">
        <v>360</v>
      </c>
      <c r="E267" s="48" t="s">
        <v>361</v>
      </c>
      <c r="F267" s="49">
        <v>462</v>
      </c>
    </row>
    <row r="268" spans="1:6" ht="16.5">
      <c r="A268" s="56" t="s">
        <v>213</v>
      </c>
      <c r="B268" s="56" t="s">
        <v>272</v>
      </c>
      <c r="C268" s="56" t="s">
        <v>460</v>
      </c>
      <c r="D268" s="56" t="s">
        <v>366</v>
      </c>
      <c r="E268" s="48" t="s">
        <v>367</v>
      </c>
      <c r="F268" s="49">
        <v>353.6</v>
      </c>
    </row>
    <row r="269" spans="1:6" ht="33">
      <c r="A269" s="56" t="s">
        <v>213</v>
      </c>
      <c r="B269" s="56" t="s">
        <v>272</v>
      </c>
      <c r="C269" s="56" t="s">
        <v>459</v>
      </c>
      <c r="D269" s="56"/>
      <c r="E269" s="48" t="s">
        <v>458</v>
      </c>
      <c r="F269" s="49">
        <f>F270</f>
        <v>200</v>
      </c>
    </row>
    <row r="270" spans="1:6" ht="33">
      <c r="A270" s="56" t="s">
        <v>213</v>
      </c>
      <c r="B270" s="56" t="s">
        <v>272</v>
      </c>
      <c r="C270" s="56" t="s">
        <v>459</v>
      </c>
      <c r="D270" s="56" t="s">
        <v>414</v>
      </c>
      <c r="E270" s="48" t="s">
        <v>415</v>
      </c>
      <c r="F270" s="49">
        <f>F271</f>
        <v>200</v>
      </c>
    </row>
    <row r="271" spans="1:6" ht="33">
      <c r="A271" s="56" t="s">
        <v>213</v>
      </c>
      <c r="B271" s="56" t="s">
        <v>272</v>
      </c>
      <c r="C271" s="56" t="s">
        <v>459</v>
      </c>
      <c r="D271" s="56" t="s">
        <v>377</v>
      </c>
      <c r="E271" s="48" t="s">
        <v>378</v>
      </c>
      <c r="F271" s="49">
        <f>200+100-100</f>
        <v>200</v>
      </c>
    </row>
    <row r="272" spans="1:6" ht="16.5">
      <c r="A272" s="56" t="s">
        <v>213</v>
      </c>
      <c r="B272" s="56" t="s">
        <v>308</v>
      </c>
      <c r="C272" s="56"/>
      <c r="D272" s="56"/>
      <c r="E272" s="48" t="s">
        <v>303</v>
      </c>
      <c r="F272" s="49">
        <f>F273+F278</f>
        <v>1670</v>
      </c>
    </row>
    <row r="273" spans="1:6" ht="16.5">
      <c r="A273" s="56" t="s">
        <v>213</v>
      </c>
      <c r="B273" s="58" t="s">
        <v>309</v>
      </c>
      <c r="C273" s="56"/>
      <c r="D273" s="56"/>
      <c r="E273" s="52" t="s">
        <v>173</v>
      </c>
      <c r="F273" s="49">
        <f>F274</f>
        <v>770</v>
      </c>
    </row>
    <row r="274" spans="1:6" ht="16.5">
      <c r="A274" s="56" t="s">
        <v>213</v>
      </c>
      <c r="B274" s="58" t="s">
        <v>309</v>
      </c>
      <c r="C274" s="56" t="s">
        <v>174</v>
      </c>
      <c r="D274" s="56"/>
      <c r="E274" s="48" t="s">
        <v>177</v>
      </c>
      <c r="F274" s="49">
        <f>F275</f>
        <v>770</v>
      </c>
    </row>
    <row r="275" spans="1:6" ht="16.5">
      <c r="A275" s="56" t="s">
        <v>213</v>
      </c>
      <c r="B275" s="58" t="s">
        <v>309</v>
      </c>
      <c r="C275" s="56" t="s">
        <v>175</v>
      </c>
      <c r="D275" s="56"/>
      <c r="E275" s="48" t="s">
        <v>176</v>
      </c>
      <c r="F275" s="49">
        <f>F276</f>
        <v>770</v>
      </c>
    </row>
    <row r="276" spans="1:6" ht="16.5">
      <c r="A276" s="56" t="s">
        <v>213</v>
      </c>
      <c r="B276" s="58" t="s">
        <v>309</v>
      </c>
      <c r="C276" s="56" t="s">
        <v>174</v>
      </c>
      <c r="D276" s="56" t="s">
        <v>408</v>
      </c>
      <c r="E276" s="48" t="s">
        <v>409</v>
      </c>
      <c r="F276" s="49">
        <f>F277</f>
        <v>770</v>
      </c>
    </row>
    <row r="277" spans="1:6" ht="33">
      <c r="A277" s="56" t="s">
        <v>213</v>
      </c>
      <c r="B277" s="58" t="s">
        <v>309</v>
      </c>
      <c r="C277" s="56" t="s">
        <v>175</v>
      </c>
      <c r="D277" s="56" t="s">
        <v>362</v>
      </c>
      <c r="E277" s="48" t="s">
        <v>363</v>
      </c>
      <c r="F277" s="49">
        <f>598+172</f>
        <v>770</v>
      </c>
    </row>
    <row r="278" spans="1:6" ht="16.5">
      <c r="A278" s="56" t="s">
        <v>213</v>
      </c>
      <c r="B278" s="58" t="s">
        <v>333</v>
      </c>
      <c r="C278" s="58"/>
      <c r="D278" s="56"/>
      <c r="E278" s="48" t="s">
        <v>334</v>
      </c>
      <c r="F278" s="49">
        <f>F279+F284</f>
        <v>900</v>
      </c>
    </row>
    <row r="279" spans="1:6" ht="22.5" customHeight="1">
      <c r="A279" s="56" t="s">
        <v>213</v>
      </c>
      <c r="B279" s="58" t="s">
        <v>333</v>
      </c>
      <c r="C279" s="58" t="s">
        <v>335</v>
      </c>
      <c r="D279" s="56"/>
      <c r="E279" s="48" t="s">
        <v>303</v>
      </c>
      <c r="F279" s="49">
        <f>F280</f>
        <v>400</v>
      </c>
    </row>
    <row r="280" spans="1:6" ht="18" customHeight="1">
      <c r="A280" s="56" t="s">
        <v>213</v>
      </c>
      <c r="B280" s="58" t="s">
        <v>333</v>
      </c>
      <c r="C280" s="58" t="s">
        <v>336</v>
      </c>
      <c r="D280" s="56"/>
      <c r="E280" s="48" t="s">
        <v>337</v>
      </c>
      <c r="F280" s="49">
        <f>F281</f>
        <v>400</v>
      </c>
    </row>
    <row r="281" spans="1:6" ht="24.75" customHeight="1">
      <c r="A281" s="56" t="s">
        <v>213</v>
      </c>
      <c r="B281" s="58" t="s">
        <v>333</v>
      </c>
      <c r="C281" s="58" t="s">
        <v>336</v>
      </c>
      <c r="D281" s="56" t="s">
        <v>403</v>
      </c>
      <c r="E281" s="48" t="s">
        <v>404</v>
      </c>
      <c r="F281" s="49">
        <f>F282</f>
        <v>400</v>
      </c>
    </row>
    <row r="282" spans="1:6" ht="21" customHeight="1">
      <c r="A282" s="56" t="s">
        <v>213</v>
      </c>
      <c r="B282" s="58" t="s">
        <v>333</v>
      </c>
      <c r="C282" s="58" t="s">
        <v>336</v>
      </c>
      <c r="D282" s="56" t="s">
        <v>405</v>
      </c>
      <c r="E282" s="48" t="s">
        <v>406</v>
      </c>
      <c r="F282" s="49">
        <f>F283</f>
        <v>400</v>
      </c>
    </row>
    <row r="283" spans="1:6" ht="20.25" customHeight="1">
      <c r="A283" s="56" t="s">
        <v>213</v>
      </c>
      <c r="B283" s="58" t="s">
        <v>333</v>
      </c>
      <c r="C283" s="58" t="s">
        <v>336</v>
      </c>
      <c r="D283" s="56" t="s">
        <v>356</v>
      </c>
      <c r="E283" s="48" t="s">
        <v>357</v>
      </c>
      <c r="F283" s="49">
        <f>300+100</f>
        <v>400</v>
      </c>
    </row>
    <row r="284" spans="1:6" ht="18.75" customHeight="1">
      <c r="A284" s="56" t="s">
        <v>213</v>
      </c>
      <c r="B284" s="58" t="s">
        <v>333</v>
      </c>
      <c r="C284" s="56" t="s">
        <v>248</v>
      </c>
      <c r="D284" s="56"/>
      <c r="E284" s="48" t="s">
        <v>351</v>
      </c>
      <c r="F284" s="49">
        <f>F285</f>
        <v>500</v>
      </c>
    </row>
    <row r="285" spans="1:6" ht="20.25" customHeight="1">
      <c r="A285" s="56" t="s">
        <v>213</v>
      </c>
      <c r="B285" s="58" t="s">
        <v>333</v>
      </c>
      <c r="C285" s="58" t="s">
        <v>321</v>
      </c>
      <c r="D285" s="56"/>
      <c r="E285" s="48" t="s">
        <v>371</v>
      </c>
      <c r="F285" s="49">
        <f>F286</f>
        <v>500</v>
      </c>
    </row>
    <row r="286" spans="1:6" ht="24.75" customHeight="1">
      <c r="A286" s="56" t="s">
        <v>213</v>
      </c>
      <c r="B286" s="58" t="s">
        <v>333</v>
      </c>
      <c r="C286" s="58" t="s">
        <v>321</v>
      </c>
      <c r="D286" s="56" t="s">
        <v>408</v>
      </c>
      <c r="E286" s="48" t="s">
        <v>409</v>
      </c>
      <c r="F286" s="49">
        <f>F287</f>
        <v>500</v>
      </c>
    </row>
    <row r="287" spans="1:6" ht="33">
      <c r="A287" s="56" t="s">
        <v>213</v>
      </c>
      <c r="B287" s="58" t="s">
        <v>333</v>
      </c>
      <c r="C287" s="58" t="s">
        <v>321</v>
      </c>
      <c r="D287" s="56" t="s">
        <v>362</v>
      </c>
      <c r="E287" s="48" t="s">
        <v>363</v>
      </c>
      <c r="F287" s="49">
        <v>500</v>
      </c>
    </row>
    <row r="288" spans="1:6" s="47" customFormat="1" ht="33">
      <c r="A288" s="62" t="s">
        <v>267</v>
      </c>
      <c r="B288" s="62"/>
      <c r="C288" s="62"/>
      <c r="D288" s="62"/>
      <c r="E288" s="63" t="s">
        <v>310</v>
      </c>
      <c r="F288" s="61">
        <f>F289+F311</f>
        <v>12918.900000000001</v>
      </c>
    </row>
    <row r="289" spans="1:6" ht="16.5">
      <c r="A289" s="56" t="s">
        <v>267</v>
      </c>
      <c r="B289" s="56" t="s">
        <v>291</v>
      </c>
      <c r="C289" s="56"/>
      <c r="D289" s="56"/>
      <c r="E289" s="48" t="s">
        <v>214</v>
      </c>
      <c r="F289" s="49">
        <f>F290+F306</f>
        <v>11502.900000000001</v>
      </c>
    </row>
    <row r="290" spans="1:6" ht="33">
      <c r="A290" s="56" t="s">
        <v>267</v>
      </c>
      <c r="B290" s="56" t="s">
        <v>281</v>
      </c>
      <c r="C290" s="56"/>
      <c r="D290" s="56"/>
      <c r="E290" s="48" t="s">
        <v>145</v>
      </c>
      <c r="F290" s="49">
        <f>F291</f>
        <v>8925.2</v>
      </c>
    </row>
    <row r="291" spans="1:6" ht="33">
      <c r="A291" s="56" t="s">
        <v>267</v>
      </c>
      <c r="B291" s="56" t="s">
        <v>281</v>
      </c>
      <c r="C291" s="56" t="s">
        <v>215</v>
      </c>
      <c r="D291" s="56"/>
      <c r="E291" s="48" t="s">
        <v>238</v>
      </c>
      <c r="F291" s="49">
        <f>F292</f>
        <v>8925.2</v>
      </c>
    </row>
    <row r="292" spans="1:6" ht="16.5">
      <c r="A292" s="56" t="s">
        <v>267</v>
      </c>
      <c r="B292" s="56" t="s">
        <v>281</v>
      </c>
      <c r="C292" s="56" t="s">
        <v>242</v>
      </c>
      <c r="D292" s="56"/>
      <c r="E292" s="48" t="s">
        <v>243</v>
      </c>
      <c r="F292" s="49">
        <f>F293</f>
        <v>8925.2</v>
      </c>
    </row>
    <row r="293" spans="1:6" ht="49.5">
      <c r="A293" s="56" t="s">
        <v>267</v>
      </c>
      <c r="B293" s="56" t="s">
        <v>281</v>
      </c>
      <c r="C293" s="56" t="s">
        <v>312</v>
      </c>
      <c r="D293" s="56"/>
      <c r="E293" s="48" t="s">
        <v>454</v>
      </c>
      <c r="F293" s="49">
        <f>F294+F298+F302</f>
        <v>8925.2</v>
      </c>
    </row>
    <row r="294" spans="1:6" ht="49.5">
      <c r="A294" s="56" t="s">
        <v>267</v>
      </c>
      <c r="B294" s="56" t="s">
        <v>281</v>
      </c>
      <c r="C294" s="56" t="s">
        <v>312</v>
      </c>
      <c r="D294" s="56" t="s">
        <v>395</v>
      </c>
      <c r="E294" s="48" t="s">
        <v>396</v>
      </c>
      <c r="F294" s="49">
        <f>F295</f>
        <v>7116.6</v>
      </c>
    </row>
    <row r="295" spans="1:6" ht="16.5">
      <c r="A295" s="56" t="s">
        <v>267</v>
      </c>
      <c r="B295" s="56" t="s">
        <v>281</v>
      </c>
      <c r="C295" s="56" t="s">
        <v>312</v>
      </c>
      <c r="D295" s="56" t="s">
        <v>397</v>
      </c>
      <c r="E295" s="48" t="s">
        <v>398</v>
      </c>
      <c r="F295" s="49">
        <f>F296+F297</f>
        <v>7116.6</v>
      </c>
    </row>
    <row r="296" spans="1:6" ht="16.5">
      <c r="A296" s="56" t="s">
        <v>267</v>
      </c>
      <c r="B296" s="56" t="s">
        <v>281</v>
      </c>
      <c r="C296" s="56" t="s">
        <v>312</v>
      </c>
      <c r="D296" s="56" t="s">
        <v>399</v>
      </c>
      <c r="E296" s="48" t="s">
        <v>400</v>
      </c>
      <c r="F296" s="49">
        <f>6449.3+55</f>
        <v>6504.3</v>
      </c>
    </row>
    <row r="297" spans="1:6" ht="16.5">
      <c r="A297" s="56" t="s">
        <v>267</v>
      </c>
      <c r="B297" s="56" t="s">
        <v>281</v>
      </c>
      <c r="C297" s="56" t="s">
        <v>312</v>
      </c>
      <c r="D297" s="56" t="s">
        <v>401</v>
      </c>
      <c r="E297" s="48" t="s">
        <v>402</v>
      </c>
      <c r="F297" s="49">
        <v>612.3</v>
      </c>
    </row>
    <row r="298" spans="1:6" ht="16.5">
      <c r="A298" s="56" t="s">
        <v>267</v>
      </c>
      <c r="B298" s="56" t="s">
        <v>281</v>
      </c>
      <c r="C298" s="56" t="s">
        <v>312</v>
      </c>
      <c r="D298" s="56" t="s">
        <v>403</v>
      </c>
      <c r="E298" s="48" t="s">
        <v>404</v>
      </c>
      <c r="F298" s="49">
        <f>F299</f>
        <v>1631.6</v>
      </c>
    </row>
    <row r="299" spans="1:6" ht="16.5">
      <c r="A299" s="56" t="s">
        <v>267</v>
      </c>
      <c r="B299" s="56" t="s">
        <v>281</v>
      </c>
      <c r="C299" s="56" t="s">
        <v>312</v>
      </c>
      <c r="D299" s="56" t="s">
        <v>405</v>
      </c>
      <c r="E299" s="48" t="s">
        <v>406</v>
      </c>
      <c r="F299" s="49">
        <f>F301+F300</f>
        <v>1631.6</v>
      </c>
    </row>
    <row r="300" spans="1:6" ht="16.5">
      <c r="A300" s="56" t="s">
        <v>267</v>
      </c>
      <c r="B300" s="56" t="s">
        <v>281</v>
      </c>
      <c r="C300" s="56" t="s">
        <v>312</v>
      </c>
      <c r="D300" s="56" t="s">
        <v>476</v>
      </c>
      <c r="E300" s="48" t="s">
        <v>477</v>
      </c>
      <c r="F300" s="49">
        <v>651.1</v>
      </c>
    </row>
    <row r="301" spans="1:6" ht="16.5">
      <c r="A301" s="56" t="s">
        <v>267</v>
      </c>
      <c r="B301" s="56" t="s">
        <v>281</v>
      </c>
      <c r="C301" s="56" t="s">
        <v>312</v>
      </c>
      <c r="D301" s="56" t="s">
        <v>356</v>
      </c>
      <c r="E301" s="48" t="s">
        <v>407</v>
      </c>
      <c r="F301" s="49">
        <f>1569.7-651.1+61.9</f>
        <v>980.5</v>
      </c>
    </row>
    <row r="302" spans="1:6" ht="16.5">
      <c r="A302" s="56" t="s">
        <v>267</v>
      </c>
      <c r="B302" s="56" t="s">
        <v>281</v>
      </c>
      <c r="C302" s="56" t="s">
        <v>312</v>
      </c>
      <c r="D302" s="56" t="s">
        <v>408</v>
      </c>
      <c r="E302" s="48" t="s">
        <v>409</v>
      </c>
      <c r="F302" s="49">
        <f>F303</f>
        <v>177</v>
      </c>
    </row>
    <row r="303" spans="1:6" ht="16.5">
      <c r="A303" s="56" t="s">
        <v>267</v>
      </c>
      <c r="B303" s="56" t="s">
        <v>281</v>
      </c>
      <c r="C303" s="56" t="s">
        <v>312</v>
      </c>
      <c r="D303" s="56" t="s">
        <v>410</v>
      </c>
      <c r="E303" s="48" t="s">
        <v>411</v>
      </c>
      <c r="F303" s="49">
        <f>F304+F305</f>
        <v>177</v>
      </c>
    </row>
    <row r="304" spans="1:6" ht="16.5">
      <c r="A304" s="56" t="s">
        <v>267</v>
      </c>
      <c r="B304" s="56" t="s">
        <v>281</v>
      </c>
      <c r="C304" s="56" t="s">
        <v>312</v>
      </c>
      <c r="D304" s="56" t="s">
        <v>355</v>
      </c>
      <c r="E304" s="48" t="s">
        <v>311</v>
      </c>
      <c r="F304" s="49">
        <v>168.2</v>
      </c>
    </row>
    <row r="305" spans="1:6" ht="16.5">
      <c r="A305" s="56" t="s">
        <v>267</v>
      </c>
      <c r="B305" s="56" t="s">
        <v>281</v>
      </c>
      <c r="C305" s="56" t="s">
        <v>312</v>
      </c>
      <c r="D305" s="56" t="s">
        <v>412</v>
      </c>
      <c r="E305" s="48" t="s">
        <v>413</v>
      </c>
      <c r="F305" s="49">
        <v>8.8</v>
      </c>
    </row>
    <row r="306" spans="1:6" ht="16.5">
      <c r="A306" s="56" t="s">
        <v>267</v>
      </c>
      <c r="B306" s="56" t="s">
        <v>282</v>
      </c>
      <c r="C306" s="56"/>
      <c r="D306" s="56"/>
      <c r="E306" s="48" t="s">
        <v>151</v>
      </c>
      <c r="F306" s="49">
        <f>F307</f>
        <v>2577.7</v>
      </c>
    </row>
    <row r="307" spans="1:6" ht="16.5">
      <c r="A307" s="56" t="s">
        <v>267</v>
      </c>
      <c r="B307" s="56" t="s">
        <v>282</v>
      </c>
      <c r="C307" s="56" t="s">
        <v>152</v>
      </c>
      <c r="D307" s="56"/>
      <c r="E307" s="48" t="s">
        <v>151</v>
      </c>
      <c r="F307" s="49">
        <f>F308</f>
        <v>2577.7</v>
      </c>
    </row>
    <row r="308" spans="1:6" ht="16.5">
      <c r="A308" s="56" t="s">
        <v>267</v>
      </c>
      <c r="B308" s="56" t="s">
        <v>282</v>
      </c>
      <c r="C308" s="56" t="s">
        <v>153</v>
      </c>
      <c r="D308" s="56"/>
      <c r="E308" s="48" t="s">
        <v>154</v>
      </c>
      <c r="F308" s="49">
        <f>F309</f>
        <v>2577.7</v>
      </c>
    </row>
    <row r="309" spans="1:6" ht="16.5">
      <c r="A309" s="56" t="s">
        <v>267</v>
      </c>
      <c r="B309" s="56" t="s">
        <v>282</v>
      </c>
      <c r="C309" s="56" t="s">
        <v>153</v>
      </c>
      <c r="D309" s="56" t="s">
        <v>408</v>
      </c>
      <c r="E309" s="48" t="s">
        <v>409</v>
      </c>
      <c r="F309" s="49">
        <f>F310</f>
        <v>2577.7</v>
      </c>
    </row>
    <row r="310" spans="1:6" ht="16.5">
      <c r="A310" s="56" t="s">
        <v>267</v>
      </c>
      <c r="B310" s="56" t="s">
        <v>282</v>
      </c>
      <c r="C310" s="56" t="s">
        <v>153</v>
      </c>
      <c r="D310" s="56" t="s">
        <v>132</v>
      </c>
      <c r="E310" s="48" t="s">
        <v>133</v>
      </c>
      <c r="F310" s="49">
        <f>3000-76.4+100-55-390.9</f>
        <v>2577.7</v>
      </c>
    </row>
    <row r="311" spans="1:6" ht="16.5">
      <c r="A311" s="56" t="s">
        <v>267</v>
      </c>
      <c r="B311" s="56" t="s">
        <v>304</v>
      </c>
      <c r="C311" s="56"/>
      <c r="D311" s="56"/>
      <c r="E311" s="48" t="s">
        <v>146</v>
      </c>
      <c r="F311" s="49">
        <f>F312</f>
        <v>1416</v>
      </c>
    </row>
    <row r="312" spans="1:6" ht="16.5">
      <c r="A312" s="56" t="s">
        <v>267</v>
      </c>
      <c r="B312" s="56" t="s">
        <v>325</v>
      </c>
      <c r="C312" s="56"/>
      <c r="D312" s="56"/>
      <c r="E312" s="48" t="s">
        <v>305</v>
      </c>
      <c r="F312" s="49">
        <f>F313</f>
        <v>1416</v>
      </c>
    </row>
    <row r="313" spans="1:6" ht="16.5">
      <c r="A313" s="56" t="s">
        <v>267</v>
      </c>
      <c r="B313" s="56" t="s">
        <v>325</v>
      </c>
      <c r="C313" s="56" t="s">
        <v>147</v>
      </c>
      <c r="D313" s="56"/>
      <c r="E313" s="48" t="s">
        <v>148</v>
      </c>
      <c r="F313" s="49">
        <f>F314</f>
        <v>1416</v>
      </c>
    </row>
    <row r="314" spans="1:6" ht="16.5">
      <c r="A314" s="56" t="s">
        <v>267</v>
      </c>
      <c r="B314" s="56" t="s">
        <v>325</v>
      </c>
      <c r="C314" s="56" t="s">
        <v>149</v>
      </c>
      <c r="D314" s="56"/>
      <c r="E314" s="48" t="s">
        <v>150</v>
      </c>
      <c r="F314" s="49">
        <f>F315</f>
        <v>1416</v>
      </c>
    </row>
    <row r="315" spans="1:6" ht="16.5">
      <c r="A315" s="56" t="s">
        <v>267</v>
      </c>
      <c r="B315" s="56" t="s">
        <v>325</v>
      </c>
      <c r="C315" s="56" t="s">
        <v>149</v>
      </c>
      <c r="D315" s="56" t="s">
        <v>435</v>
      </c>
      <c r="E315" s="48" t="s">
        <v>436</v>
      </c>
      <c r="F315" s="49">
        <f>F316</f>
        <v>1416</v>
      </c>
    </row>
    <row r="316" spans="1:6" ht="16.5">
      <c r="A316" s="56" t="s">
        <v>267</v>
      </c>
      <c r="B316" s="56" t="s">
        <v>325</v>
      </c>
      <c r="C316" s="56" t="s">
        <v>149</v>
      </c>
      <c r="D316" s="56" t="s">
        <v>364</v>
      </c>
      <c r="E316" s="48" t="s">
        <v>365</v>
      </c>
      <c r="F316" s="49">
        <v>1416</v>
      </c>
    </row>
    <row r="317" spans="1:6" s="47" customFormat="1" ht="33">
      <c r="A317" s="62" t="s">
        <v>265</v>
      </c>
      <c r="B317" s="62"/>
      <c r="C317" s="62"/>
      <c r="D317" s="62"/>
      <c r="E317" s="63" t="s">
        <v>144</v>
      </c>
      <c r="F317" s="61">
        <f>F318+F343+F355+F368</f>
        <v>14038.8</v>
      </c>
    </row>
    <row r="318" spans="1:6" ht="16.5">
      <c r="A318" s="56" t="s">
        <v>265</v>
      </c>
      <c r="B318" s="56" t="s">
        <v>291</v>
      </c>
      <c r="C318" s="56"/>
      <c r="D318" s="56"/>
      <c r="E318" s="48" t="s">
        <v>214</v>
      </c>
      <c r="F318" s="49">
        <f>F319</f>
        <v>6610.3</v>
      </c>
    </row>
    <row r="319" spans="1:6" ht="16.5">
      <c r="A319" s="56" t="s">
        <v>265</v>
      </c>
      <c r="B319" s="56" t="s">
        <v>300</v>
      </c>
      <c r="C319" s="56"/>
      <c r="D319" s="56"/>
      <c r="E319" s="48" t="s">
        <v>245</v>
      </c>
      <c r="F319" s="49">
        <f>F320+F334+F339</f>
        <v>6610.3</v>
      </c>
    </row>
    <row r="320" spans="1:6" ht="33">
      <c r="A320" s="56" t="s">
        <v>265</v>
      </c>
      <c r="B320" s="56" t="s">
        <v>300</v>
      </c>
      <c r="C320" s="56" t="s">
        <v>215</v>
      </c>
      <c r="D320" s="56"/>
      <c r="E320" s="48" t="s">
        <v>238</v>
      </c>
      <c r="F320" s="49">
        <f>F321</f>
        <v>4829</v>
      </c>
    </row>
    <row r="321" spans="1:6" ht="16.5">
      <c r="A321" s="56" t="s">
        <v>265</v>
      </c>
      <c r="B321" s="56" t="s">
        <v>300</v>
      </c>
      <c r="C321" s="56" t="s">
        <v>242</v>
      </c>
      <c r="D321" s="56"/>
      <c r="E321" s="48" t="s">
        <v>243</v>
      </c>
      <c r="F321" s="49">
        <f>F322</f>
        <v>4829</v>
      </c>
    </row>
    <row r="322" spans="1:6" ht="49.5">
      <c r="A322" s="56" t="s">
        <v>265</v>
      </c>
      <c r="B322" s="56" t="s">
        <v>300</v>
      </c>
      <c r="C322" s="56" t="s">
        <v>312</v>
      </c>
      <c r="D322" s="56"/>
      <c r="E322" s="48" t="s">
        <v>454</v>
      </c>
      <c r="F322" s="49">
        <f>F323+F327+F331</f>
        <v>4829</v>
      </c>
    </row>
    <row r="323" spans="1:6" ht="49.5">
      <c r="A323" s="56" t="s">
        <v>265</v>
      </c>
      <c r="B323" s="56" t="s">
        <v>300</v>
      </c>
      <c r="C323" s="56" t="s">
        <v>312</v>
      </c>
      <c r="D323" s="56" t="s">
        <v>395</v>
      </c>
      <c r="E323" s="48" t="s">
        <v>396</v>
      </c>
      <c r="F323" s="49">
        <f>F324</f>
        <v>4576</v>
      </c>
    </row>
    <row r="324" spans="1:6" ht="16.5">
      <c r="A324" s="56" t="s">
        <v>265</v>
      </c>
      <c r="B324" s="56" t="s">
        <v>300</v>
      </c>
      <c r="C324" s="56" t="s">
        <v>312</v>
      </c>
      <c r="D324" s="56" t="s">
        <v>397</v>
      </c>
      <c r="E324" s="48" t="s">
        <v>398</v>
      </c>
      <c r="F324" s="49">
        <f>F325+F326</f>
        <v>4576</v>
      </c>
    </row>
    <row r="325" spans="1:6" ht="16.5">
      <c r="A325" s="56" t="s">
        <v>265</v>
      </c>
      <c r="B325" s="56" t="s">
        <v>300</v>
      </c>
      <c r="C325" s="56" t="s">
        <v>312</v>
      </c>
      <c r="D325" s="56" t="s">
        <v>399</v>
      </c>
      <c r="E325" s="48" t="s">
        <v>400</v>
      </c>
      <c r="F325" s="49">
        <v>4105.7</v>
      </c>
    </row>
    <row r="326" spans="1:6" ht="16.5">
      <c r="A326" s="56" t="s">
        <v>265</v>
      </c>
      <c r="B326" s="56" t="s">
        <v>300</v>
      </c>
      <c r="C326" s="56" t="s">
        <v>312</v>
      </c>
      <c r="D326" s="56" t="s">
        <v>401</v>
      </c>
      <c r="E326" s="48" t="s">
        <v>402</v>
      </c>
      <c r="F326" s="49">
        <f>458.3+12</f>
        <v>470.3</v>
      </c>
    </row>
    <row r="327" spans="1:6" ht="16.5">
      <c r="A327" s="56" t="s">
        <v>265</v>
      </c>
      <c r="B327" s="56" t="s">
        <v>300</v>
      </c>
      <c r="C327" s="56" t="s">
        <v>312</v>
      </c>
      <c r="D327" s="56" t="s">
        <v>403</v>
      </c>
      <c r="E327" s="48" t="s">
        <v>404</v>
      </c>
      <c r="F327" s="49">
        <f>F328</f>
        <v>252</v>
      </c>
    </row>
    <row r="328" spans="1:6" ht="16.5">
      <c r="A328" s="56" t="s">
        <v>265</v>
      </c>
      <c r="B328" s="56" t="s">
        <v>300</v>
      </c>
      <c r="C328" s="56" t="s">
        <v>312</v>
      </c>
      <c r="D328" s="56" t="s">
        <v>405</v>
      </c>
      <c r="E328" s="48" t="s">
        <v>406</v>
      </c>
      <c r="F328" s="49">
        <f>F330+F329</f>
        <v>252</v>
      </c>
    </row>
    <row r="329" spans="1:6" ht="16.5">
      <c r="A329" s="56" t="s">
        <v>265</v>
      </c>
      <c r="B329" s="56" t="s">
        <v>300</v>
      </c>
      <c r="C329" s="56" t="s">
        <v>312</v>
      </c>
      <c r="D329" s="56" t="s">
        <v>476</v>
      </c>
      <c r="E329" s="48" t="s">
        <v>477</v>
      </c>
      <c r="F329" s="49">
        <v>100</v>
      </c>
    </row>
    <row r="330" spans="1:6" ht="16.5">
      <c r="A330" s="56" t="s">
        <v>265</v>
      </c>
      <c r="B330" s="56" t="s">
        <v>300</v>
      </c>
      <c r="C330" s="56" t="s">
        <v>312</v>
      </c>
      <c r="D330" s="56" t="s">
        <v>356</v>
      </c>
      <c r="E330" s="48" t="s">
        <v>407</v>
      </c>
      <c r="F330" s="49">
        <f>264-100-12</f>
        <v>152</v>
      </c>
    </row>
    <row r="331" spans="1:6" ht="16.5">
      <c r="A331" s="56" t="s">
        <v>265</v>
      </c>
      <c r="B331" s="56" t="s">
        <v>300</v>
      </c>
      <c r="C331" s="56" t="s">
        <v>312</v>
      </c>
      <c r="D331" s="56" t="s">
        <v>408</v>
      </c>
      <c r="E331" s="48" t="s">
        <v>409</v>
      </c>
      <c r="F331" s="49">
        <f>F332</f>
        <v>1</v>
      </c>
    </row>
    <row r="332" spans="1:6" ht="16.5">
      <c r="A332" s="56" t="s">
        <v>265</v>
      </c>
      <c r="B332" s="56" t="s">
        <v>300</v>
      </c>
      <c r="C332" s="56" t="s">
        <v>312</v>
      </c>
      <c r="D332" s="56" t="s">
        <v>410</v>
      </c>
      <c r="E332" s="48" t="s">
        <v>411</v>
      </c>
      <c r="F332" s="49">
        <f>F333</f>
        <v>1</v>
      </c>
    </row>
    <row r="333" spans="1:6" ht="16.5">
      <c r="A333" s="56" t="s">
        <v>265</v>
      </c>
      <c r="B333" s="56" t="s">
        <v>300</v>
      </c>
      <c r="C333" s="56" t="s">
        <v>312</v>
      </c>
      <c r="D333" s="56" t="s">
        <v>412</v>
      </c>
      <c r="E333" s="48" t="s">
        <v>413</v>
      </c>
      <c r="F333" s="49">
        <v>1</v>
      </c>
    </row>
    <row r="334" spans="1:6" ht="33">
      <c r="A334" s="56" t="s">
        <v>265</v>
      </c>
      <c r="B334" s="56" t="s">
        <v>300</v>
      </c>
      <c r="C334" s="56" t="s">
        <v>155</v>
      </c>
      <c r="D334" s="56"/>
      <c r="E334" s="48" t="s">
        <v>156</v>
      </c>
      <c r="F334" s="49">
        <f>F335</f>
        <v>700</v>
      </c>
    </row>
    <row r="335" spans="1:6" ht="33">
      <c r="A335" s="56" t="s">
        <v>265</v>
      </c>
      <c r="B335" s="56" t="s">
        <v>300</v>
      </c>
      <c r="C335" s="56" t="s">
        <v>157</v>
      </c>
      <c r="D335" s="56"/>
      <c r="E335" s="48" t="s">
        <v>158</v>
      </c>
      <c r="F335" s="49">
        <f>F336</f>
        <v>700</v>
      </c>
    </row>
    <row r="336" spans="1:6" ht="16.5">
      <c r="A336" s="56" t="s">
        <v>265</v>
      </c>
      <c r="B336" s="56" t="s">
        <v>300</v>
      </c>
      <c r="C336" s="56" t="s">
        <v>157</v>
      </c>
      <c r="D336" s="56" t="s">
        <v>403</v>
      </c>
      <c r="E336" s="48" t="s">
        <v>404</v>
      </c>
      <c r="F336" s="49">
        <f>F337</f>
        <v>700</v>
      </c>
    </row>
    <row r="337" spans="1:6" ht="16.5">
      <c r="A337" s="56" t="s">
        <v>265</v>
      </c>
      <c r="B337" s="56" t="s">
        <v>300</v>
      </c>
      <c r="C337" s="56" t="s">
        <v>157</v>
      </c>
      <c r="D337" s="56" t="s">
        <v>405</v>
      </c>
      <c r="E337" s="48" t="s">
        <v>406</v>
      </c>
      <c r="F337" s="49">
        <f>F338</f>
        <v>700</v>
      </c>
    </row>
    <row r="338" spans="1:6" ht="16.5">
      <c r="A338" s="56" t="s">
        <v>265</v>
      </c>
      <c r="B338" s="56" t="s">
        <v>300</v>
      </c>
      <c r="C338" s="56" t="s">
        <v>157</v>
      </c>
      <c r="D338" s="56" t="s">
        <v>356</v>
      </c>
      <c r="E338" s="48" t="s">
        <v>357</v>
      </c>
      <c r="F338" s="49">
        <v>700</v>
      </c>
    </row>
    <row r="339" spans="1:6" ht="35.25" customHeight="1">
      <c r="A339" s="56" t="s">
        <v>265</v>
      </c>
      <c r="B339" s="56" t="s">
        <v>300</v>
      </c>
      <c r="C339" s="11" t="s">
        <v>444</v>
      </c>
      <c r="D339" s="11"/>
      <c r="E339" s="12" t="s">
        <v>445</v>
      </c>
      <c r="F339" s="49">
        <f>F340</f>
        <v>1081.3</v>
      </c>
    </row>
    <row r="340" spans="1:6" ht="16.5">
      <c r="A340" s="56" t="s">
        <v>265</v>
      </c>
      <c r="B340" s="56" t="s">
        <v>300</v>
      </c>
      <c r="C340" s="11" t="s">
        <v>446</v>
      </c>
      <c r="D340" s="11"/>
      <c r="E340" s="12" t="s">
        <v>447</v>
      </c>
      <c r="F340" s="49">
        <f>F341</f>
        <v>1081.3</v>
      </c>
    </row>
    <row r="341" spans="1:6" ht="16.5">
      <c r="A341" s="56" t="s">
        <v>265</v>
      </c>
      <c r="B341" s="56" t="s">
        <v>300</v>
      </c>
      <c r="C341" s="11" t="s">
        <v>446</v>
      </c>
      <c r="D341" s="56" t="s">
        <v>408</v>
      </c>
      <c r="E341" s="48" t="s">
        <v>409</v>
      </c>
      <c r="F341" s="49">
        <f>F342</f>
        <v>1081.3</v>
      </c>
    </row>
    <row r="342" spans="1:6" ht="16.5">
      <c r="A342" s="56" t="s">
        <v>265</v>
      </c>
      <c r="B342" s="56" t="s">
        <v>300</v>
      </c>
      <c r="C342" s="11" t="s">
        <v>446</v>
      </c>
      <c r="D342" s="11" t="s">
        <v>448</v>
      </c>
      <c r="E342" s="12" t="s">
        <v>449</v>
      </c>
      <c r="F342" s="49">
        <v>1081.3</v>
      </c>
    </row>
    <row r="343" spans="1:6" ht="16.5">
      <c r="A343" s="56" t="s">
        <v>265</v>
      </c>
      <c r="B343" s="56" t="s">
        <v>293</v>
      </c>
      <c r="C343" s="56"/>
      <c r="D343" s="56"/>
      <c r="E343" s="48" t="s">
        <v>249</v>
      </c>
      <c r="F343" s="49">
        <f aca="true" t="shared" si="3" ref="F343:F348">F344</f>
        <v>1000</v>
      </c>
    </row>
    <row r="344" spans="1:6" ht="16.5">
      <c r="A344" s="56" t="s">
        <v>265</v>
      </c>
      <c r="B344" s="56" t="s">
        <v>284</v>
      </c>
      <c r="C344" s="56"/>
      <c r="D344" s="56"/>
      <c r="E344" s="48" t="s">
        <v>250</v>
      </c>
      <c r="F344" s="49">
        <f>F345+F350</f>
        <v>1000</v>
      </c>
    </row>
    <row r="345" spans="1:6" ht="16.5">
      <c r="A345" s="56" t="s">
        <v>265</v>
      </c>
      <c r="B345" s="56" t="s">
        <v>284</v>
      </c>
      <c r="C345" s="56" t="s">
        <v>159</v>
      </c>
      <c r="D345" s="56"/>
      <c r="E345" s="48" t="s">
        <v>160</v>
      </c>
      <c r="F345" s="49">
        <f t="shared" si="3"/>
        <v>700</v>
      </c>
    </row>
    <row r="346" spans="1:6" ht="16.5">
      <c r="A346" s="56" t="s">
        <v>265</v>
      </c>
      <c r="B346" s="56" t="s">
        <v>284</v>
      </c>
      <c r="C346" s="56" t="s">
        <v>161</v>
      </c>
      <c r="D346" s="56"/>
      <c r="E346" s="48" t="s">
        <v>162</v>
      </c>
      <c r="F346" s="49">
        <f t="shared" si="3"/>
        <v>700</v>
      </c>
    </row>
    <row r="347" spans="1:6" ht="16.5">
      <c r="A347" s="56" t="s">
        <v>265</v>
      </c>
      <c r="B347" s="56" t="s">
        <v>284</v>
      </c>
      <c r="C347" s="56" t="s">
        <v>161</v>
      </c>
      <c r="D347" s="56" t="s">
        <v>403</v>
      </c>
      <c r="E347" s="48" t="s">
        <v>404</v>
      </c>
      <c r="F347" s="49">
        <f t="shared" si="3"/>
        <v>700</v>
      </c>
    </row>
    <row r="348" spans="1:6" ht="16.5">
      <c r="A348" s="56" t="s">
        <v>265</v>
      </c>
      <c r="B348" s="56" t="s">
        <v>284</v>
      </c>
      <c r="C348" s="56" t="s">
        <v>161</v>
      </c>
      <c r="D348" s="56" t="s">
        <v>405</v>
      </c>
      <c r="E348" s="48" t="s">
        <v>406</v>
      </c>
      <c r="F348" s="49">
        <f t="shared" si="3"/>
        <v>700</v>
      </c>
    </row>
    <row r="349" spans="1:6" ht="16.5">
      <c r="A349" s="56" t="s">
        <v>265</v>
      </c>
      <c r="B349" s="56" t="s">
        <v>284</v>
      </c>
      <c r="C349" s="56" t="s">
        <v>161</v>
      </c>
      <c r="D349" s="56" t="s">
        <v>356</v>
      </c>
      <c r="E349" s="48" t="s">
        <v>357</v>
      </c>
      <c r="F349" s="49">
        <f>350+350</f>
        <v>700</v>
      </c>
    </row>
    <row r="350" spans="1:6" ht="16.5">
      <c r="A350" s="56" t="s">
        <v>265</v>
      </c>
      <c r="B350" s="56" t="s">
        <v>284</v>
      </c>
      <c r="C350" s="56" t="s">
        <v>248</v>
      </c>
      <c r="D350" s="56"/>
      <c r="E350" s="48" t="s">
        <v>351</v>
      </c>
      <c r="F350" s="49">
        <f>F351</f>
        <v>300</v>
      </c>
    </row>
    <row r="351" spans="1:6" ht="33">
      <c r="A351" s="56" t="s">
        <v>265</v>
      </c>
      <c r="B351" s="56" t="s">
        <v>284</v>
      </c>
      <c r="C351" s="56" t="s">
        <v>576</v>
      </c>
      <c r="D351" s="56"/>
      <c r="E351" s="48" t="s">
        <v>577</v>
      </c>
      <c r="F351" s="49">
        <f>F352</f>
        <v>300</v>
      </c>
    </row>
    <row r="352" spans="1:6" ht="16.5">
      <c r="A352" s="56" t="s">
        <v>265</v>
      </c>
      <c r="B352" s="56" t="s">
        <v>284</v>
      </c>
      <c r="C352" s="56" t="s">
        <v>576</v>
      </c>
      <c r="D352" s="56" t="s">
        <v>403</v>
      </c>
      <c r="E352" s="48" t="s">
        <v>404</v>
      </c>
      <c r="F352" s="49">
        <f>F353</f>
        <v>300</v>
      </c>
    </row>
    <row r="353" spans="1:6" ht="16.5">
      <c r="A353" s="56" t="s">
        <v>265</v>
      </c>
      <c r="B353" s="56" t="s">
        <v>284</v>
      </c>
      <c r="C353" s="56" t="s">
        <v>576</v>
      </c>
      <c r="D353" s="56" t="s">
        <v>405</v>
      </c>
      <c r="E353" s="48" t="s">
        <v>406</v>
      </c>
      <c r="F353" s="49">
        <f>F354</f>
        <v>300</v>
      </c>
    </row>
    <row r="354" spans="1:6" ht="16.5">
      <c r="A354" s="56" t="s">
        <v>265</v>
      </c>
      <c r="B354" s="56" t="s">
        <v>284</v>
      </c>
      <c r="C354" s="56" t="s">
        <v>576</v>
      </c>
      <c r="D354" s="56" t="s">
        <v>356</v>
      </c>
      <c r="E354" s="48" t="s">
        <v>357</v>
      </c>
      <c r="F354" s="49">
        <v>300</v>
      </c>
    </row>
    <row r="355" spans="1:6" ht="16.5">
      <c r="A355" s="56" t="s">
        <v>265</v>
      </c>
      <c r="B355" s="56" t="s">
        <v>294</v>
      </c>
      <c r="C355" s="56"/>
      <c r="D355" s="56"/>
      <c r="E355" s="48" t="s">
        <v>251</v>
      </c>
      <c r="F355" s="49">
        <f>F362+F356</f>
        <v>2248</v>
      </c>
    </row>
    <row r="356" spans="1:6" ht="16.5">
      <c r="A356" s="56" t="s">
        <v>265</v>
      </c>
      <c r="B356" s="56" t="s">
        <v>134</v>
      </c>
      <c r="C356" s="11" t="s">
        <v>141</v>
      </c>
      <c r="D356" s="56"/>
      <c r="E356" s="12" t="s">
        <v>142</v>
      </c>
      <c r="F356" s="49">
        <f>F360+F357</f>
        <v>1748</v>
      </c>
    </row>
    <row r="357" spans="1:6" ht="16.5">
      <c r="A357" s="56" t="s">
        <v>265</v>
      </c>
      <c r="B357" s="56" t="s">
        <v>134</v>
      </c>
      <c r="C357" s="11" t="s">
        <v>141</v>
      </c>
      <c r="D357" s="56" t="s">
        <v>403</v>
      </c>
      <c r="E357" s="48" t="s">
        <v>404</v>
      </c>
      <c r="F357" s="49">
        <f>F358</f>
        <v>830.9</v>
      </c>
    </row>
    <row r="358" spans="1:6" ht="16.5">
      <c r="A358" s="56" t="s">
        <v>265</v>
      </c>
      <c r="B358" s="56" t="s">
        <v>134</v>
      </c>
      <c r="C358" s="11" t="s">
        <v>141</v>
      </c>
      <c r="D358" s="56" t="s">
        <v>405</v>
      </c>
      <c r="E358" s="48" t="s">
        <v>406</v>
      </c>
      <c r="F358" s="49">
        <f>F359</f>
        <v>830.9</v>
      </c>
    </row>
    <row r="359" spans="1:6" ht="16.5">
      <c r="A359" s="56" t="s">
        <v>265</v>
      </c>
      <c r="B359" s="56" t="s">
        <v>134</v>
      </c>
      <c r="C359" s="11" t="s">
        <v>141</v>
      </c>
      <c r="D359" s="56" t="s">
        <v>356</v>
      </c>
      <c r="E359" s="48" t="s">
        <v>357</v>
      </c>
      <c r="F359" s="49">
        <v>830.9</v>
      </c>
    </row>
    <row r="360" spans="1:6" ht="16.5">
      <c r="A360" s="56" t="s">
        <v>265</v>
      </c>
      <c r="B360" s="56" t="s">
        <v>134</v>
      </c>
      <c r="C360" s="11" t="s">
        <v>141</v>
      </c>
      <c r="D360" s="56" t="s">
        <v>408</v>
      </c>
      <c r="E360" s="48" t="s">
        <v>409</v>
      </c>
      <c r="F360" s="49">
        <f>F361</f>
        <v>917.1</v>
      </c>
    </row>
    <row r="361" spans="1:6" ht="33">
      <c r="A361" s="56" t="s">
        <v>265</v>
      </c>
      <c r="B361" s="56" t="s">
        <v>134</v>
      </c>
      <c r="C361" s="11" t="s">
        <v>141</v>
      </c>
      <c r="D361" s="56" t="s">
        <v>362</v>
      </c>
      <c r="E361" s="48" t="s">
        <v>363</v>
      </c>
      <c r="F361" s="49">
        <v>917.1</v>
      </c>
    </row>
    <row r="362" spans="1:6" ht="16.5">
      <c r="A362" s="56" t="s">
        <v>265</v>
      </c>
      <c r="B362" s="56" t="s">
        <v>285</v>
      </c>
      <c r="C362" s="56"/>
      <c r="D362" s="56"/>
      <c r="E362" s="69" t="s">
        <v>252</v>
      </c>
      <c r="F362" s="49">
        <f>F363</f>
        <v>500</v>
      </c>
    </row>
    <row r="363" spans="1:6" ht="16.5">
      <c r="A363" s="56" t="s">
        <v>265</v>
      </c>
      <c r="B363" s="56" t="s">
        <v>285</v>
      </c>
      <c r="C363" s="56" t="s">
        <v>201</v>
      </c>
      <c r="D363" s="56"/>
      <c r="E363" s="48" t="s">
        <v>189</v>
      </c>
      <c r="F363" s="49">
        <f>F364</f>
        <v>500</v>
      </c>
    </row>
    <row r="364" spans="1:6" ht="16.5">
      <c r="A364" s="56" t="s">
        <v>265</v>
      </c>
      <c r="B364" s="56" t="s">
        <v>285</v>
      </c>
      <c r="C364" s="56" t="s">
        <v>202</v>
      </c>
      <c r="D364" s="56"/>
      <c r="E364" s="48" t="s">
        <v>203</v>
      </c>
      <c r="F364" s="49">
        <f>F365</f>
        <v>500</v>
      </c>
    </row>
    <row r="365" spans="1:6" ht="16.5">
      <c r="A365" s="56" t="s">
        <v>265</v>
      </c>
      <c r="B365" s="56" t="s">
        <v>285</v>
      </c>
      <c r="C365" s="56" t="s">
        <v>202</v>
      </c>
      <c r="D365" s="56" t="s">
        <v>403</v>
      </c>
      <c r="E365" s="48" t="s">
        <v>404</v>
      </c>
      <c r="F365" s="49">
        <f>F366</f>
        <v>500</v>
      </c>
    </row>
    <row r="366" spans="1:6" ht="16.5">
      <c r="A366" s="56" t="s">
        <v>265</v>
      </c>
      <c r="B366" s="56" t="s">
        <v>285</v>
      </c>
      <c r="C366" s="56" t="s">
        <v>202</v>
      </c>
      <c r="D366" s="56" t="s">
        <v>405</v>
      </c>
      <c r="E366" s="48" t="s">
        <v>406</v>
      </c>
      <c r="F366" s="49">
        <f>F367</f>
        <v>500</v>
      </c>
    </row>
    <row r="367" spans="1:6" ht="16.5">
      <c r="A367" s="56" t="s">
        <v>265</v>
      </c>
      <c r="B367" s="56" t="s">
        <v>285</v>
      </c>
      <c r="C367" s="56" t="s">
        <v>202</v>
      </c>
      <c r="D367" s="56" t="s">
        <v>356</v>
      </c>
      <c r="E367" s="48" t="s">
        <v>357</v>
      </c>
      <c r="F367" s="49">
        <v>500</v>
      </c>
    </row>
    <row r="368" spans="1:6" ht="16.5">
      <c r="A368" s="56" t="s">
        <v>265</v>
      </c>
      <c r="B368" s="56" t="s">
        <v>271</v>
      </c>
      <c r="C368" s="56"/>
      <c r="D368" s="56"/>
      <c r="E368" s="48" t="s">
        <v>260</v>
      </c>
      <c r="F368" s="49">
        <f aca="true" t="shared" si="4" ref="F368:F375">F369</f>
        <v>4180.5</v>
      </c>
    </row>
    <row r="369" spans="1:6" ht="16.5">
      <c r="A369" s="56" t="s">
        <v>265</v>
      </c>
      <c r="B369" s="56" t="s">
        <v>484</v>
      </c>
      <c r="C369" s="56" t="s">
        <v>340</v>
      </c>
      <c r="D369" s="56" t="s">
        <v>340</v>
      </c>
      <c r="E369" s="48" t="s">
        <v>485</v>
      </c>
      <c r="F369" s="49">
        <f t="shared" si="4"/>
        <v>4180.5</v>
      </c>
    </row>
    <row r="370" spans="1:6" ht="33">
      <c r="A370" s="56" t="s">
        <v>265</v>
      </c>
      <c r="B370" s="56" t="s">
        <v>484</v>
      </c>
      <c r="C370" s="56" t="s">
        <v>486</v>
      </c>
      <c r="D370" s="56"/>
      <c r="E370" s="48" t="s">
        <v>487</v>
      </c>
      <c r="F370" s="49">
        <f t="shared" si="4"/>
        <v>4180.5</v>
      </c>
    </row>
    <row r="371" spans="1:6" ht="16.5">
      <c r="A371" s="56" t="s">
        <v>265</v>
      </c>
      <c r="B371" s="56" t="s">
        <v>484</v>
      </c>
      <c r="C371" s="56" t="s">
        <v>488</v>
      </c>
      <c r="D371" s="56"/>
      <c r="E371" s="48" t="s">
        <v>489</v>
      </c>
      <c r="F371" s="49">
        <f t="shared" si="4"/>
        <v>4180.5</v>
      </c>
    </row>
    <row r="372" spans="1:6" ht="49.5">
      <c r="A372" s="56" t="s">
        <v>265</v>
      </c>
      <c r="B372" s="56" t="s">
        <v>484</v>
      </c>
      <c r="C372" s="56" t="s">
        <v>490</v>
      </c>
      <c r="D372" s="56"/>
      <c r="E372" s="48" t="s">
        <v>491</v>
      </c>
      <c r="F372" s="49">
        <f t="shared" si="4"/>
        <v>4180.5</v>
      </c>
    </row>
    <row r="373" spans="1:6" ht="49.5">
      <c r="A373" s="56" t="s">
        <v>265</v>
      </c>
      <c r="B373" s="56" t="s">
        <v>484</v>
      </c>
      <c r="C373" s="56" t="s">
        <v>492</v>
      </c>
      <c r="D373" s="56"/>
      <c r="E373" s="48" t="s">
        <v>493</v>
      </c>
      <c r="F373" s="49">
        <f t="shared" si="4"/>
        <v>4180.5</v>
      </c>
    </row>
    <row r="374" spans="1:6" ht="16.5">
      <c r="A374" s="56" t="s">
        <v>265</v>
      </c>
      <c r="B374" s="56" t="s">
        <v>484</v>
      </c>
      <c r="C374" s="56" t="s">
        <v>492</v>
      </c>
      <c r="D374" s="56" t="s">
        <v>429</v>
      </c>
      <c r="E374" s="48" t="s">
        <v>430</v>
      </c>
      <c r="F374" s="49">
        <f t="shared" si="4"/>
        <v>4180.5</v>
      </c>
    </row>
    <row r="375" spans="1:6" ht="16.5">
      <c r="A375" s="56" t="s">
        <v>265</v>
      </c>
      <c r="B375" s="56" t="s">
        <v>484</v>
      </c>
      <c r="C375" s="56" t="s">
        <v>492</v>
      </c>
      <c r="D375" s="56" t="s">
        <v>433</v>
      </c>
      <c r="E375" s="48" t="s">
        <v>434</v>
      </c>
      <c r="F375" s="49">
        <f t="shared" si="4"/>
        <v>4180.5</v>
      </c>
    </row>
    <row r="376" spans="1:6" ht="16.5">
      <c r="A376" s="56" t="s">
        <v>265</v>
      </c>
      <c r="B376" s="56" t="s">
        <v>484</v>
      </c>
      <c r="C376" s="56" t="s">
        <v>492</v>
      </c>
      <c r="D376" s="56" t="s">
        <v>366</v>
      </c>
      <c r="E376" s="48" t="s">
        <v>367</v>
      </c>
      <c r="F376" s="49">
        <v>4180.5</v>
      </c>
    </row>
    <row r="377" spans="1:6" s="47" customFormat="1" ht="16.5">
      <c r="A377" s="62" t="s">
        <v>198</v>
      </c>
      <c r="B377" s="62"/>
      <c r="C377" s="62"/>
      <c r="D377" s="62"/>
      <c r="E377" s="63" t="s">
        <v>330</v>
      </c>
      <c r="F377" s="61">
        <f>F378</f>
        <v>4356.6</v>
      </c>
    </row>
    <row r="378" spans="1:6" ht="16.5">
      <c r="A378" s="56" t="s">
        <v>198</v>
      </c>
      <c r="B378" s="56" t="s">
        <v>291</v>
      </c>
      <c r="C378" s="56"/>
      <c r="D378" s="56"/>
      <c r="E378" s="48" t="s">
        <v>214</v>
      </c>
      <c r="F378" s="49">
        <f>F379</f>
        <v>4356.6</v>
      </c>
    </row>
    <row r="379" spans="1:6" ht="33">
      <c r="A379" s="56" t="s">
        <v>198</v>
      </c>
      <c r="B379" s="56" t="s">
        <v>279</v>
      </c>
      <c r="C379" s="56"/>
      <c r="D379" s="56"/>
      <c r="E379" s="48" t="s">
        <v>241</v>
      </c>
      <c r="F379" s="49">
        <f>F380</f>
        <v>4356.6</v>
      </c>
    </row>
    <row r="380" spans="1:6" ht="33">
      <c r="A380" s="56" t="s">
        <v>198</v>
      </c>
      <c r="B380" s="56" t="s">
        <v>279</v>
      </c>
      <c r="C380" s="56" t="s">
        <v>215</v>
      </c>
      <c r="D380" s="56"/>
      <c r="E380" s="48" t="s">
        <v>238</v>
      </c>
      <c r="F380" s="49">
        <f>F381+F395+F400</f>
        <v>4356.6</v>
      </c>
    </row>
    <row r="381" spans="1:6" ht="16.5">
      <c r="A381" s="56" t="s">
        <v>198</v>
      </c>
      <c r="B381" s="56" t="s">
        <v>279</v>
      </c>
      <c r="C381" s="56" t="s">
        <v>242</v>
      </c>
      <c r="D381" s="56"/>
      <c r="E381" s="48" t="s">
        <v>243</v>
      </c>
      <c r="F381" s="49">
        <f>F382</f>
        <v>2755.3</v>
      </c>
    </row>
    <row r="382" spans="1:6" ht="49.5">
      <c r="A382" s="56" t="s">
        <v>198</v>
      </c>
      <c r="B382" s="56" t="s">
        <v>279</v>
      </c>
      <c r="C382" s="56" t="s">
        <v>312</v>
      </c>
      <c r="D382" s="56"/>
      <c r="E382" s="48" t="s">
        <v>454</v>
      </c>
      <c r="F382" s="49">
        <f>F383+F387+F392</f>
        <v>2755.3</v>
      </c>
    </row>
    <row r="383" spans="1:6" ht="49.5">
      <c r="A383" s="56" t="s">
        <v>198</v>
      </c>
      <c r="B383" s="56" t="s">
        <v>279</v>
      </c>
      <c r="C383" s="56" t="s">
        <v>312</v>
      </c>
      <c r="D383" s="56" t="s">
        <v>395</v>
      </c>
      <c r="E383" s="48" t="s">
        <v>396</v>
      </c>
      <c r="F383" s="49">
        <f>F384</f>
        <v>1756.1000000000001</v>
      </c>
    </row>
    <row r="384" spans="1:6" ht="16.5">
      <c r="A384" s="56" t="s">
        <v>198</v>
      </c>
      <c r="B384" s="56" t="s">
        <v>279</v>
      </c>
      <c r="C384" s="56" t="s">
        <v>312</v>
      </c>
      <c r="D384" s="56" t="s">
        <v>397</v>
      </c>
      <c r="E384" s="48" t="s">
        <v>398</v>
      </c>
      <c r="F384" s="49">
        <f>F385+F386</f>
        <v>1756.1000000000001</v>
      </c>
    </row>
    <row r="385" spans="1:6" ht="16.5">
      <c r="A385" s="56" t="s">
        <v>198</v>
      </c>
      <c r="B385" s="56" t="s">
        <v>279</v>
      </c>
      <c r="C385" s="56" t="s">
        <v>312</v>
      </c>
      <c r="D385" s="56" t="s">
        <v>399</v>
      </c>
      <c r="E385" s="48" t="s">
        <v>400</v>
      </c>
      <c r="F385" s="49">
        <f>1603.7+12.5</f>
        <v>1616.2</v>
      </c>
    </row>
    <row r="386" spans="1:6" ht="16.5">
      <c r="A386" s="56" t="s">
        <v>198</v>
      </c>
      <c r="B386" s="56" t="s">
        <v>279</v>
      </c>
      <c r="C386" s="56" t="s">
        <v>312</v>
      </c>
      <c r="D386" s="56" t="s">
        <v>401</v>
      </c>
      <c r="E386" s="48" t="s">
        <v>402</v>
      </c>
      <c r="F386" s="49">
        <f>138.9+1</f>
        <v>139.9</v>
      </c>
    </row>
    <row r="387" spans="1:6" ht="16.5">
      <c r="A387" s="56" t="s">
        <v>198</v>
      </c>
      <c r="B387" s="56" t="s">
        <v>279</v>
      </c>
      <c r="C387" s="56" t="s">
        <v>312</v>
      </c>
      <c r="D387" s="56" t="s">
        <v>403</v>
      </c>
      <c r="E387" s="48" t="s">
        <v>404</v>
      </c>
      <c r="F387" s="49">
        <f>F388</f>
        <v>998.6000000000001</v>
      </c>
    </row>
    <row r="388" spans="1:6" ht="16.5">
      <c r="A388" s="56" t="s">
        <v>198</v>
      </c>
      <c r="B388" s="56" t="s">
        <v>279</v>
      </c>
      <c r="C388" s="56" t="s">
        <v>312</v>
      </c>
      <c r="D388" s="56" t="s">
        <v>405</v>
      </c>
      <c r="E388" s="48" t="s">
        <v>406</v>
      </c>
      <c r="F388" s="49">
        <f>F391+F389+F390</f>
        <v>998.6000000000001</v>
      </c>
    </row>
    <row r="389" spans="1:6" ht="16.5">
      <c r="A389" s="56" t="s">
        <v>198</v>
      </c>
      <c r="B389" s="56" t="s">
        <v>279</v>
      </c>
      <c r="C389" s="56" t="s">
        <v>312</v>
      </c>
      <c r="D389" s="56" t="s">
        <v>476</v>
      </c>
      <c r="E389" s="48" t="s">
        <v>477</v>
      </c>
      <c r="F389" s="49">
        <v>128.7</v>
      </c>
    </row>
    <row r="390" spans="1:6" ht="33">
      <c r="A390" s="56" t="s">
        <v>198</v>
      </c>
      <c r="B390" s="56" t="s">
        <v>279</v>
      </c>
      <c r="C390" s="56" t="s">
        <v>312</v>
      </c>
      <c r="D390" s="56" t="s">
        <v>480</v>
      </c>
      <c r="E390" s="48" t="s">
        <v>481</v>
      </c>
      <c r="F390" s="49">
        <v>60</v>
      </c>
    </row>
    <row r="391" spans="1:6" ht="16.5">
      <c r="A391" s="56" t="s">
        <v>198</v>
      </c>
      <c r="B391" s="56" t="s">
        <v>279</v>
      </c>
      <c r="C391" s="56" t="s">
        <v>312</v>
      </c>
      <c r="D391" s="56" t="s">
        <v>356</v>
      </c>
      <c r="E391" s="48" t="s">
        <v>407</v>
      </c>
      <c r="F391" s="49">
        <f>1000.2-189.3-1</f>
        <v>809.9000000000001</v>
      </c>
    </row>
    <row r="392" spans="1:6" ht="16.5">
      <c r="A392" s="56" t="s">
        <v>198</v>
      </c>
      <c r="B392" s="56" t="s">
        <v>279</v>
      </c>
      <c r="C392" s="56" t="s">
        <v>312</v>
      </c>
      <c r="D392" s="56" t="s">
        <v>408</v>
      </c>
      <c r="E392" s="48" t="s">
        <v>409</v>
      </c>
      <c r="F392" s="49">
        <f>F393</f>
        <v>0.6</v>
      </c>
    </row>
    <row r="393" spans="1:6" ht="16.5">
      <c r="A393" s="56" t="s">
        <v>198</v>
      </c>
      <c r="B393" s="56" t="s">
        <v>279</v>
      </c>
      <c r="C393" s="56" t="s">
        <v>312</v>
      </c>
      <c r="D393" s="56" t="s">
        <v>410</v>
      </c>
      <c r="E393" s="48" t="s">
        <v>411</v>
      </c>
      <c r="F393" s="49">
        <f>F394</f>
        <v>0.6</v>
      </c>
    </row>
    <row r="394" spans="1:6" ht="16.5">
      <c r="A394" s="56" t="s">
        <v>198</v>
      </c>
      <c r="B394" s="56" t="s">
        <v>279</v>
      </c>
      <c r="C394" s="56" t="s">
        <v>312</v>
      </c>
      <c r="D394" s="56" t="s">
        <v>412</v>
      </c>
      <c r="E394" s="48" t="s">
        <v>413</v>
      </c>
      <c r="F394" s="49">
        <v>0.6</v>
      </c>
    </row>
    <row r="395" spans="1:6" ht="16.5">
      <c r="A395" s="56" t="s">
        <v>198</v>
      </c>
      <c r="B395" s="56" t="s">
        <v>279</v>
      </c>
      <c r="C395" s="56" t="s">
        <v>205</v>
      </c>
      <c r="D395" s="56"/>
      <c r="E395" s="48" t="s">
        <v>206</v>
      </c>
      <c r="F395" s="49">
        <f>F396</f>
        <v>1166.7</v>
      </c>
    </row>
    <row r="396" spans="1:6" ht="49.5">
      <c r="A396" s="56" t="s">
        <v>198</v>
      </c>
      <c r="B396" s="56" t="s">
        <v>279</v>
      </c>
      <c r="C396" s="56" t="s">
        <v>205</v>
      </c>
      <c r="D396" s="56" t="s">
        <v>395</v>
      </c>
      <c r="E396" s="48" t="s">
        <v>396</v>
      </c>
      <c r="F396" s="49">
        <f>F397</f>
        <v>1166.7</v>
      </c>
    </row>
    <row r="397" spans="1:6" ht="16.5">
      <c r="A397" s="56" t="s">
        <v>198</v>
      </c>
      <c r="B397" s="56" t="s">
        <v>279</v>
      </c>
      <c r="C397" s="56" t="s">
        <v>205</v>
      </c>
      <c r="D397" s="56" t="s">
        <v>397</v>
      </c>
      <c r="E397" s="48" t="s">
        <v>398</v>
      </c>
      <c r="F397" s="49">
        <f>F398+F399</f>
        <v>1166.7</v>
      </c>
    </row>
    <row r="398" spans="1:6" ht="16.5">
      <c r="A398" s="56" t="s">
        <v>198</v>
      </c>
      <c r="B398" s="56" t="s">
        <v>279</v>
      </c>
      <c r="C398" s="56" t="s">
        <v>205</v>
      </c>
      <c r="D398" s="56" t="s">
        <v>399</v>
      </c>
      <c r="E398" s="48" t="s">
        <v>400</v>
      </c>
      <c r="F398" s="49">
        <v>1059.9</v>
      </c>
    </row>
    <row r="399" spans="1:6" ht="16.5">
      <c r="A399" s="56" t="s">
        <v>198</v>
      </c>
      <c r="B399" s="56" t="s">
        <v>279</v>
      </c>
      <c r="C399" s="56" t="s">
        <v>205</v>
      </c>
      <c r="D399" s="56" t="s">
        <v>401</v>
      </c>
      <c r="E399" s="48" t="s">
        <v>402</v>
      </c>
      <c r="F399" s="49">
        <v>106.8</v>
      </c>
    </row>
    <row r="400" spans="1:6" ht="16.5">
      <c r="A400" s="56" t="s">
        <v>198</v>
      </c>
      <c r="B400" s="56" t="s">
        <v>279</v>
      </c>
      <c r="C400" s="56" t="s">
        <v>331</v>
      </c>
      <c r="D400" s="56"/>
      <c r="E400" s="48" t="s">
        <v>332</v>
      </c>
      <c r="F400" s="49">
        <f>F401</f>
        <v>434.6</v>
      </c>
    </row>
    <row r="401" spans="1:6" ht="49.5">
      <c r="A401" s="56" t="s">
        <v>198</v>
      </c>
      <c r="B401" s="56" t="s">
        <v>279</v>
      </c>
      <c r="C401" s="56" t="s">
        <v>331</v>
      </c>
      <c r="D401" s="56" t="s">
        <v>395</v>
      </c>
      <c r="E401" s="48" t="s">
        <v>396</v>
      </c>
      <c r="F401" s="49">
        <f>F402</f>
        <v>434.6</v>
      </c>
    </row>
    <row r="402" spans="1:6" ht="16.5">
      <c r="A402" s="56" t="s">
        <v>198</v>
      </c>
      <c r="B402" s="56" t="s">
        <v>279</v>
      </c>
      <c r="C402" s="56" t="s">
        <v>331</v>
      </c>
      <c r="D402" s="56" t="s">
        <v>397</v>
      </c>
      <c r="E402" s="48" t="s">
        <v>398</v>
      </c>
      <c r="F402" s="49">
        <f>F403+F404</f>
        <v>434.6</v>
      </c>
    </row>
    <row r="403" spans="1:6" ht="16.5">
      <c r="A403" s="56" t="s">
        <v>198</v>
      </c>
      <c r="B403" s="56" t="s">
        <v>279</v>
      </c>
      <c r="C403" s="56" t="s">
        <v>331</v>
      </c>
      <c r="D403" s="56" t="s">
        <v>399</v>
      </c>
      <c r="E403" s="48" t="s">
        <v>400</v>
      </c>
      <c r="F403" s="49">
        <v>386.5</v>
      </c>
    </row>
    <row r="404" spans="1:6" ht="16.5">
      <c r="A404" s="56" t="s">
        <v>198</v>
      </c>
      <c r="B404" s="56" t="s">
        <v>279</v>
      </c>
      <c r="C404" s="56" t="s">
        <v>331</v>
      </c>
      <c r="D404" s="56" t="s">
        <v>401</v>
      </c>
      <c r="E404" s="48" t="s">
        <v>402</v>
      </c>
      <c r="F404" s="49">
        <v>48.1</v>
      </c>
    </row>
    <row r="405" spans="1:6" s="47" customFormat="1" ht="33">
      <c r="A405" s="62" t="s">
        <v>128</v>
      </c>
      <c r="B405" s="62"/>
      <c r="C405" s="62"/>
      <c r="D405" s="62"/>
      <c r="E405" s="63" t="s">
        <v>143</v>
      </c>
      <c r="F405" s="61">
        <f>F413+F465+F445+F406</f>
        <v>38088.8</v>
      </c>
    </row>
    <row r="406" spans="1:6" s="47" customFormat="1" ht="16.5">
      <c r="A406" s="56" t="s">
        <v>128</v>
      </c>
      <c r="B406" s="56" t="s">
        <v>293</v>
      </c>
      <c r="C406" s="56"/>
      <c r="D406" s="56"/>
      <c r="E406" s="48" t="s">
        <v>249</v>
      </c>
      <c r="F406" s="49">
        <f aca="true" t="shared" si="5" ref="F406:F411">F407</f>
        <v>230.9</v>
      </c>
    </row>
    <row r="407" spans="1:6" s="47" customFormat="1" ht="16.5">
      <c r="A407" s="56" t="s">
        <v>128</v>
      </c>
      <c r="B407" s="56" t="s">
        <v>390</v>
      </c>
      <c r="C407" s="56"/>
      <c r="D407" s="64"/>
      <c r="E407" s="48" t="s">
        <v>416</v>
      </c>
      <c r="F407" s="49">
        <f t="shared" si="5"/>
        <v>230.9</v>
      </c>
    </row>
    <row r="408" spans="1:6" s="47" customFormat="1" ht="25.5" customHeight="1">
      <c r="A408" s="56" t="s">
        <v>128</v>
      </c>
      <c r="B408" s="56" t="s">
        <v>390</v>
      </c>
      <c r="C408" s="58" t="s">
        <v>391</v>
      </c>
      <c r="D408" s="62"/>
      <c r="E408" s="65" t="s">
        <v>392</v>
      </c>
      <c r="F408" s="49">
        <f t="shared" si="5"/>
        <v>230.9</v>
      </c>
    </row>
    <row r="409" spans="1:6" s="47" customFormat="1" ht="33">
      <c r="A409" s="56" t="s">
        <v>128</v>
      </c>
      <c r="B409" s="56" t="s">
        <v>390</v>
      </c>
      <c r="C409" s="58" t="s">
        <v>394</v>
      </c>
      <c r="D409" s="62"/>
      <c r="E409" s="48" t="s">
        <v>393</v>
      </c>
      <c r="F409" s="49">
        <f t="shared" si="5"/>
        <v>230.9</v>
      </c>
    </row>
    <row r="410" spans="1:6" s="47" customFormat="1" ht="33">
      <c r="A410" s="56" t="s">
        <v>128</v>
      </c>
      <c r="B410" s="56" t="s">
        <v>390</v>
      </c>
      <c r="C410" s="58" t="s">
        <v>394</v>
      </c>
      <c r="D410" s="56" t="s">
        <v>414</v>
      </c>
      <c r="E410" s="48" t="s">
        <v>415</v>
      </c>
      <c r="F410" s="49">
        <f t="shared" si="5"/>
        <v>230.9</v>
      </c>
    </row>
    <row r="411" spans="1:6" s="47" customFormat="1" ht="20.25" customHeight="1">
      <c r="A411" s="56" t="s">
        <v>128</v>
      </c>
      <c r="B411" s="56" t="s">
        <v>390</v>
      </c>
      <c r="C411" s="58" t="s">
        <v>394</v>
      </c>
      <c r="D411" s="56" t="s">
        <v>423</v>
      </c>
      <c r="E411" s="48" t="s">
        <v>424</v>
      </c>
      <c r="F411" s="49">
        <f t="shared" si="5"/>
        <v>230.9</v>
      </c>
    </row>
    <row r="412" spans="1:6" s="47" customFormat="1" ht="24.75" customHeight="1">
      <c r="A412" s="56" t="s">
        <v>128</v>
      </c>
      <c r="B412" s="56" t="s">
        <v>390</v>
      </c>
      <c r="C412" s="58" t="s">
        <v>394</v>
      </c>
      <c r="D412" s="56" t="s">
        <v>372</v>
      </c>
      <c r="E412" s="48" t="s">
        <v>373</v>
      </c>
      <c r="F412" s="49">
        <f>140+90.9</f>
        <v>230.9</v>
      </c>
    </row>
    <row r="413" spans="1:6" ht="16.5">
      <c r="A413" s="56" t="s">
        <v>128</v>
      </c>
      <c r="B413" s="56" t="s">
        <v>269</v>
      </c>
      <c r="C413" s="58"/>
      <c r="D413" s="56"/>
      <c r="E413" s="48" t="s">
        <v>257</v>
      </c>
      <c r="F413" s="49">
        <f>F414+F422+F439</f>
        <v>18792.199999999997</v>
      </c>
    </row>
    <row r="414" spans="1:6" ht="16.5">
      <c r="A414" s="56" t="s">
        <v>128</v>
      </c>
      <c r="B414" s="56" t="s">
        <v>288</v>
      </c>
      <c r="C414" s="58"/>
      <c r="D414" s="56"/>
      <c r="E414" s="48" t="s">
        <v>169</v>
      </c>
      <c r="F414" s="49">
        <f>F415</f>
        <v>14282.8</v>
      </c>
    </row>
    <row r="415" spans="1:6" ht="23.25" customHeight="1">
      <c r="A415" s="56" t="s">
        <v>128</v>
      </c>
      <c r="B415" s="58" t="s">
        <v>288</v>
      </c>
      <c r="C415" s="58" t="s">
        <v>182</v>
      </c>
      <c r="D415" s="58"/>
      <c r="E415" s="48" t="s">
        <v>183</v>
      </c>
      <c r="F415" s="49">
        <f>F416</f>
        <v>14282.8</v>
      </c>
    </row>
    <row r="416" spans="1:6" ht="21" customHeight="1">
      <c r="A416" s="56" t="s">
        <v>128</v>
      </c>
      <c r="B416" s="58" t="s">
        <v>288</v>
      </c>
      <c r="C416" s="58" t="s">
        <v>184</v>
      </c>
      <c r="D416" s="58" t="s">
        <v>340</v>
      </c>
      <c r="E416" s="48" t="s">
        <v>352</v>
      </c>
      <c r="F416" s="49">
        <f>F417</f>
        <v>14282.8</v>
      </c>
    </row>
    <row r="417" spans="1:6" ht="33">
      <c r="A417" s="56" t="s">
        <v>128</v>
      </c>
      <c r="B417" s="58" t="s">
        <v>288</v>
      </c>
      <c r="C417" s="58" t="s">
        <v>379</v>
      </c>
      <c r="D417" s="58"/>
      <c r="E417" s="48" t="s">
        <v>380</v>
      </c>
      <c r="F417" s="49">
        <f>F418</f>
        <v>14282.8</v>
      </c>
    </row>
    <row r="418" spans="1:6" ht="33">
      <c r="A418" s="56" t="s">
        <v>128</v>
      </c>
      <c r="B418" s="58" t="s">
        <v>288</v>
      </c>
      <c r="C418" s="58" t="s">
        <v>379</v>
      </c>
      <c r="D418" s="56" t="s">
        <v>414</v>
      </c>
      <c r="E418" s="48" t="s">
        <v>415</v>
      </c>
      <c r="F418" s="49">
        <f>F419</f>
        <v>14282.8</v>
      </c>
    </row>
    <row r="419" spans="1:6" ht="23.25" customHeight="1">
      <c r="A419" s="56" t="s">
        <v>128</v>
      </c>
      <c r="B419" s="58" t="s">
        <v>288</v>
      </c>
      <c r="C419" s="58" t="s">
        <v>379</v>
      </c>
      <c r="D419" s="56" t="s">
        <v>423</v>
      </c>
      <c r="E419" s="48" t="s">
        <v>424</v>
      </c>
      <c r="F419" s="49">
        <f>F420+F421</f>
        <v>14282.8</v>
      </c>
    </row>
    <row r="420" spans="1:6" ht="49.5">
      <c r="A420" s="56" t="s">
        <v>128</v>
      </c>
      <c r="B420" s="58" t="s">
        <v>288</v>
      </c>
      <c r="C420" s="58" t="s">
        <v>379</v>
      </c>
      <c r="D420" s="56" t="s">
        <v>353</v>
      </c>
      <c r="E420" s="48" t="s">
        <v>354</v>
      </c>
      <c r="F420" s="49">
        <f>12203.8+446.2</f>
        <v>12650</v>
      </c>
    </row>
    <row r="421" spans="1:6" ht="16.5">
      <c r="A421" s="56" t="s">
        <v>128</v>
      </c>
      <c r="B421" s="58" t="s">
        <v>288</v>
      </c>
      <c r="C421" s="58" t="s">
        <v>379</v>
      </c>
      <c r="D421" s="56" t="s">
        <v>372</v>
      </c>
      <c r="E421" s="48" t="s">
        <v>373</v>
      </c>
      <c r="F421" s="49">
        <v>1632.8</v>
      </c>
    </row>
    <row r="422" spans="1:6" ht="16.5">
      <c r="A422" s="56" t="s">
        <v>128</v>
      </c>
      <c r="B422" s="58" t="s">
        <v>270</v>
      </c>
      <c r="C422" s="58"/>
      <c r="D422" s="58"/>
      <c r="E422" s="48" t="s">
        <v>258</v>
      </c>
      <c r="F422" s="49">
        <f>F423</f>
        <v>4350.4</v>
      </c>
    </row>
    <row r="423" spans="1:6" ht="20.25" customHeight="1">
      <c r="A423" s="56" t="s">
        <v>128</v>
      </c>
      <c r="B423" s="58" t="s">
        <v>270</v>
      </c>
      <c r="C423" s="58" t="s">
        <v>190</v>
      </c>
      <c r="D423" s="58"/>
      <c r="E423" s="48" t="s">
        <v>191</v>
      </c>
      <c r="F423" s="49">
        <f>F424+F434</f>
        <v>4350.4</v>
      </c>
    </row>
    <row r="424" spans="1:6" ht="20.25" customHeight="1">
      <c r="A424" s="56" t="s">
        <v>128</v>
      </c>
      <c r="B424" s="58" t="s">
        <v>270</v>
      </c>
      <c r="C424" s="58" t="s">
        <v>346</v>
      </c>
      <c r="D424" s="58"/>
      <c r="E424" s="48" t="s">
        <v>347</v>
      </c>
      <c r="F424" s="49">
        <f>F425+F428+F431</f>
        <v>132.7</v>
      </c>
    </row>
    <row r="425" spans="1:6" ht="19.5" customHeight="1">
      <c r="A425" s="56" t="s">
        <v>128</v>
      </c>
      <c r="B425" s="58" t="s">
        <v>270</v>
      </c>
      <c r="C425" s="58" t="s">
        <v>346</v>
      </c>
      <c r="D425" s="56" t="s">
        <v>403</v>
      </c>
      <c r="E425" s="48" t="s">
        <v>404</v>
      </c>
      <c r="F425" s="49">
        <f>F426</f>
        <v>62</v>
      </c>
    </row>
    <row r="426" spans="1:6" ht="23.25" customHeight="1">
      <c r="A426" s="56" t="s">
        <v>128</v>
      </c>
      <c r="B426" s="58" t="s">
        <v>270</v>
      </c>
      <c r="C426" s="58" t="s">
        <v>346</v>
      </c>
      <c r="D426" s="56" t="s">
        <v>405</v>
      </c>
      <c r="E426" s="48" t="s">
        <v>406</v>
      </c>
      <c r="F426" s="49">
        <f>F427</f>
        <v>62</v>
      </c>
    </row>
    <row r="427" spans="1:6" ht="21" customHeight="1">
      <c r="A427" s="56" t="s">
        <v>128</v>
      </c>
      <c r="B427" s="58" t="s">
        <v>270</v>
      </c>
      <c r="C427" s="58" t="s">
        <v>346</v>
      </c>
      <c r="D427" s="56" t="s">
        <v>356</v>
      </c>
      <c r="E427" s="48" t="s">
        <v>357</v>
      </c>
      <c r="F427" s="49">
        <v>62</v>
      </c>
    </row>
    <row r="428" spans="1:6" ht="18.75" customHeight="1">
      <c r="A428" s="56" t="s">
        <v>128</v>
      </c>
      <c r="B428" s="58" t="s">
        <v>270</v>
      </c>
      <c r="C428" s="58" t="s">
        <v>346</v>
      </c>
      <c r="D428" s="56" t="s">
        <v>429</v>
      </c>
      <c r="E428" s="48" t="s">
        <v>430</v>
      </c>
      <c r="F428" s="49">
        <f>F429+F430</f>
        <v>39.6</v>
      </c>
    </row>
    <row r="429" spans="1:6" ht="17.25" customHeight="1">
      <c r="A429" s="56" t="s">
        <v>128</v>
      </c>
      <c r="B429" s="58" t="s">
        <v>270</v>
      </c>
      <c r="C429" s="58" t="s">
        <v>346</v>
      </c>
      <c r="D429" s="56" t="s">
        <v>437</v>
      </c>
      <c r="E429" s="48" t="s">
        <v>438</v>
      </c>
      <c r="F429" s="49">
        <v>21.6</v>
      </c>
    </row>
    <row r="430" spans="1:6" ht="22.5" customHeight="1">
      <c r="A430" s="56" t="s">
        <v>128</v>
      </c>
      <c r="B430" s="58" t="s">
        <v>270</v>
      </c>
      <c r="C430" s="58" t="s">
        <v>346</v>
      </c>
      <c r="D430" s="56" t="s">
        <v>439</v>
      </c>
      <c r="E430" s="48" t="s">
        <v>440</v>
      </c>
      <c r="F430" s="49">
        <v>18</v>
      </c>
    </row>
    <row r="431" spans="1:6" ht="33">
      <c r="A431" s="56" t="s">
        <v>128</v>
      </c>
      <c r="B431" s="58" t="s">
        <v>270</v>
      </c>
      <c r="C431" s="58" t="s">
        <v>346</v>
      </c>
      <c r="D431" s="56" t="s">
        <v>414</v>
      </c>
      <c r="E431" s="48" t="s">
        <v>415</v>
      </c>
      <c r="F431" s="49">
        <f>F432</f>
        <v>31.1</v>
      </c>
    </row>
    <row r="432" spans="1:6" ht="19.5" customHeight="1">
      <c r="A432" s="56" t="s">
        <v>128</v>
      </c>
      <c r="B432" s="58" t="s">
        <v>270</v>
      </c>
      <c r="C432" s="58" t="s">
        <v>346</v>
      </c>
      <c r="D432" s="56" t="s">
        <v>423</v>
      </c>
      <c r="E432" s="48" t="s">
        <v>424</v>
      </c>
      <c r="F432" s="49">
        <f>F433</f>
        <v>31.1</v>
      </c>
    </row>
    <row r="433" spans="1:6" ht="24" customHeight="1">
      <c r="A433" s="56" t="s">
        <v>128</v>
      </c>
      <c r="B433" s="58" t="s">
        <v>270</v>
      </c>
      <c r="C433" s="58" t="s">
        <v>346</v>
      </c>
      <c r="D433" s="56" t="s">
        <v>372</v>
      </c>
      <c r="E433" s="48" t="s">
        <v>373</v>
      </c>
      <c r="F433" s="49">
        <v>31.1</v>
      </c>
    </row>
    <row r="434" spans="1:6" ht="18.75" customHeight="1">
      <c r="A434" s="56" t="s">
        <v>128</v>
      </c>
      <c r="B434" s="58" t="s">
        <v>270</v>
      </c>
      <c r="C434" s="58" t="s">
        <v>192</v>
      </c>
      <c r="D434" s="58"/>
      <c r="E434" s="48" t="s">
        <v>352</v>
      </c>
      <c r="F434" s="49">
        <f>F435</f>
        <v>4217.7</v>
      </c>
    </row>
    <row r="435" spans="1:6" ht="33">
      <c r="A435" s="56" t="s">
        <v>128</v>
      </c>
      <c r="B435" s="58" t="s">
        <v>270</v>
      </c>
      <c r="C435" s="58" t="s">
        <v>383</v>
      </c>
      <c r="D435" s="58"/>
      <c r="E435" s="48" t="s">
        <v>380</v>
      </c>
      <c r="F435" s="49">
        <f>F436</f>
        <v>4217.7</v>
      </c>
    </row>
    <row r="436" spans="1:6" ht="33">
      <c r="A436" s="56" t="s">
        <v>128</v>
      </c>
      <c r="B436" s="58" t="s">
        <v>270</v>
      </c>
      <c r="C436" s="58" t="s">
        <v>383</v>
      </c>
      <c r="D436" s="56" t="s">
        <v>414</v>
      </c>
      <c r="E436" s="48" t="s">
        <v>415</v>
      </c>
      <c r="F436" s="49">
        <f>F437</f>
        <v>4217.7</v>
      </c>
    </row>
    <row r="437" spans="1:6" ht="21" customHeight="1">
      <c r="A437" s="56" t="s">
        <v>128</v>
      </c>
      <c r="B437" s="58" t="s">
        <v>270</v>
      </c>
      <c r="C437" s="58" t="s">
        <v>383</v>
      </c>
      <c r="D437" s="56" t="s">
        <v>423</v>
      </c>
      <c r="E437" s="48" t="s">
        <v>424</v>
      </c>
      <c r="F437" s="49">
        <f>F438</f>
        <v>4217.7</v>
      </c>
    </row>
    <row r="438" spans="1:6" ht="49.5">
      <c r="A438" s="56" t="s">
        <v>128</v>
      </c>
      <c r="B438" s="58" t="s">
        <v>270</v>
      </c>
      <c r="C438" s="58" t="s">
        <v>383</v>
      </c>
      <c r="D438" s="56" t="s">
        <v>353</v>
      </c>
      <c r="E438" s="48" t="s">
        <v>354</v>
      </c>
      <c r="F438" s="49">
        <f>4165.9+51.8</f>
        <v>4217.7</v>
      </c>
    </row>
    <row r="439" spans="1:6" ht="16.5">
      <c r="A439" s="56" t="s">
        <v>128</v>
      </c>
      <c r="B439" s="56" t="s">
        <v>289</v>
      </c>
      <c r="C439" s="56"/>
      <c r="D439" s="56"/>
      <c r="E439" s="48" t="s">
        <v>185</v>
      </c>
      <c r="F439" s="49">
        <f>F440</f>
        <v>159</v>
      </c>
    </row>
    <row r="440" spans="1:6" ht="16.5">
      <c r="A440" s="56" t="s">
        <v>128</v>
      </c>
      <c r="B440" s="58" t="s">
        <v>289</v>
      </c>
      <c r="C440" s="56" t="s">
        <v>248</v>
      </c>
      <c r="D440" s="56"/>
      <c r="E440" s="48" t="s">
        <v>351</v>
      </c>
      <c r="F440" s="49">
        <f>F441</f>
        <v>159</v>
      </c>
    </row>
    <row r="441" spans="1:6" ht="33">
      <c r="A441" s="56" t="s">
        <v>128</v>
      </c>
      <c r="B441" s="58" t="s">
        <v>289</v>
      </c>
      <c r="C441" s="56" t="s">
        <v>129</v>
      </c>
      <c r="D441" s="56"/>
      <c r="E441" s="48" t="s">
        <v>130</v>
      </c>
      <c r="F441" s="49">
        <f>F442</f>
        <v>159</v>
      </c>
    </row>
    <row r="442" spans="1:6" ht="33">
      <c r="A442" s="56" t="s">
        <v>128</v>
      </c>
      <c r="B442" s="58" t="s">
        <v>289</v>
      </c>
      <c r="C442" s="56" t="s">
        <v>129</v>
      </c>
      <c r="D442" s="56" t="s">
        <v>414</v>
      </c>
      <c r="E442" s="48" t="s">
        <v>415</v>
      </c>
      <c r="F442" s="49">
        <f>F443</f>
        <v>159</v>
      </c>
    </row>
    <row r="443" spans="1:6" ht="16.5">
      <c r="A443" s="56" t="s">
        <v>128</v>
      </c>
      <c r="B443" s="58" t="s">
        <v>289</v>
      </c>
      <c r="C443" s="56" t="s">
        <v>129</v>
      </c>
      <c r="D443" s="56" t="s">
        <v>423</v>
      </c>
      <c r="E443" s="48" t="s">
        <v>424</v>
      </c>
      <c r="F443" s="49">
        <f>F444</f>
        <v>159</v>
      </c>
    </row>
    <row r="444" spans="1:6" ht="16.5">
      <c r="A444" s="56" t="s">
        <v>128</v>
      </c>
      <c r="B444" s="58" t="s">
        <v>289</v>
      </c>
      <c r="C444" s="56" t="s">
        <v>129</v>
      </c>
      <c r="D444" s="56" t="s">
        <v>372</v>
      </c>
      <c r="E444" s="48" t="s">
        <v>373</v>
      </c>
      <c r="F444" s="49">
        <v>159</v>
      </c>
    </row>
    <row r="445" spans="1:6" ht="16.5">
      <c r="A445" s="56" t="s">
        <v>128</v>
      </c>
      <c r="B445" s="56" t="s">
        <v>271</v>
      </c>
      <c r="C445" s="56"/>
      <c r="D445" s="56"/>
      <c r="E445" s="48" t="s">
        <v>260</v>
      </c>
      <c r="F445" s="49">
        <f>F446</f>
        <v>4232.9</v>
      </c>
    </row>
    <row r="446" spans="1:6" ht="16.5">
      <c r="A446" s="56" t="s">
        <v>128</v>
      </c>
      <c r="B446" s="56" t="s">
        <v>272</v>
      </c>
      <c r="C446" s="56"/>
      <c r="D446" s="56"/>
      <c r="E446" s="48" t="s">
        <v>266</v>
      </c>
      <c r="F446" s="49">
        <f>F460+F447+F453</f>
        <v>4232.9</v>
      </c>
    </row>
    <row r="447" spans="1:6" ht="16.5">
      <c r="A447" s="56" t="s">
        <v>128</v>
      </c>
      <c r="B447" s="56" t="s">
        <v>272</v>
      </c>
      <c r="C447" s="56" t="s">
        <v>553</v>
      </c>
      <c r="D447" s="56"/>
      <c r="E447" s="48" t="s">
        <v>554</v>
      </c>
      <c r="F447" s="49">
        <f>F448</f>
        <v>1175.3</v>
      </c>
    </row>
    <row r="448" spans="1:6" ht="16.5">
      <c r="A448" s="56" t="s">
        <v>128</v>
      </c>
      <c r="B448" s="56" t="s">
        <v>272</v>
      </c>
      <c r="C448" s="56" t="s">
        <v>555</v>
      </c>
      <c r="D448" s="56"/>
      <c r="E448" s="48" t="s">
        <v>556</v>
      </c>
      <c r="F448" s="49">
        <f>F449</f>
        <v>1175.3</v>
      </c>
    </row>
    <row r="449" spans="1:6" ht="16.5">
      <c r="A449" s="56" t="s">
        <v>128</v>
      </c>
      <c r="B449" s="56" t="s">
        <v>272</v>
      </c>
      <c r="C449" s="56" t="s">
        <v>522</v>
      </c>
      <c r="D449" s="56"/>
      <c r="E449" s="48" t="s">
        <v>557</v>
      </c>
      <c r="F449" s="49">
        <f>F450</f>
        <v>1175.3</v>
      </c>
    </row>
    <row r="450" spans="1:6" ht="16.5">
      <c r="A450" s="56" t="s">
        <v>128</v>
      </c>
      <c r="B450" s="56" t="s">
        <v>272</v>
      </c>
      <c r="C450" s="56" t="s">
        <v>522</v>
      </c>
      <c r="D450" s="56" t="s">
        <v>429</v>
      </c>
      <c r="E450" s="48" t="s">
        <v>430</v>
      </c>
      <c r="F450" s="49">
        <f>F451</f>
        <v>1175.3</v>
      </c>
    </row>
    <row r="451" spans="1:6" ht="16.5">
      <c r="A451" s="56" t="s">
        <v>128</v>
      </c>
      <c r="B451" s="56" t="s">
        <v>272</v>
      </c>
      <c r="C451" s="56" t="s">
        <v>522</v>
      </c>
      <c r="D451" s="56" t="s">
        <v>433</v>
      </c>
      <c r="E451" s="48" t="s">
        <v>434</v>
      </c>
      <c r="F451" s="49">
        <f>F452</f>
        <v>1175.3</v>
      </c>
    </row>
    <row r="452" spans="1:6" ht="16.5">
      <c r="A452" s="56" t="s">
        <v>128</v>
      </c>
      <c r="B452" s="56" t="s">
        <v>272</v>
      </c>
      <c r="C452" s="56" t="s">
        <v>522</v>
      </c>
      <c r="D452" s="56" t="s">
        <v>368</v>
      </c>
      <c r="E452" s="48" t="s">
        <v>369</v>
      </c>
      <c r="F452" s="49">
        <v>1175.3</v>
      </c>
    </row>
    <row r="453" spans="1:6" ht="33">
      <c r="A453" s="56" t="s">
        <v>128</v>
      </c>
      <c r="B453" s="56" t="s">
        <v>272</v>
      </c>
      <c r="C453" s="56" t="s">
        <v>559</v>
      </c>
      <c r="D453" s="56"/>
      <c r="E453" s="48" t="s">
        <v>558</v>
      </c>
      <c r="F453" s="49">
        <f aca="true" t="shared" si="6" ref="F453:F458">F454</f>
        <v>1322.1</v>
      </c>
    </row>
    <row r="454" spans="1:6" ht="16.5">
      <c r="A454" s="56" t="s">
        <v>128</v>
      </c>
      <c r="B454" s="56" t="s">
        <v>272</v>
      </c>
      <c r="C454" s="56" t="s">
        <v>561</v>
      </c>
      <c r="D454" s="56"/>
      <c r="E454" s="48" t="s">
        <v>560</v>
      </c>
      <c r="F454" s="49">
        <f t="shared" si="6"/>
        <v>1322.1</v>
      </c>
    </row>
    <row r="455" spans="1:6" ht="49.5">
      <c r="A455" s="56" t="s">
        <v>128</v>
      </c>
      <c r="B455" s="56" t="s">
        <v>272</v>
      </c>
      <c r="C455" s="56" t="s">
        <v>562</v>
      </c>
      <c r="D455" s="56"/>
      <c r="E455" s="48" t="s">
        <v>491</v>
      </c>
      <c r="F455" s="49">
        <f t="shared" si="6"/>
        <v>1322.1</v>
      </c>
    </row>
    <row r="456" spans="1:6" ht="16.5">
      <c r="A456" s="56" t="s">
        <v>128</v>
      </c>
      <c r="B456" s="56" t="s">
        <v>272</v>
      </c>
      <c r="C456" s="56" t="s">
        <v>564</v>
      </c>
      <c r="D456" s="56"/>
      <c r="E456" s="48" t="s">
        <v>563</v>
      </c>
      <c r="F456" s="49">
        <f t="shared" si="6"/>
        <v>1322.1</v>
      </c>
    </row>
    <row r="457" spans="1:6" ht="16.5">
      <c r="A457" s="56" t="s">
        <v>128</v>
      </c>
      <c r="B457" s="56" t="s">
        <v>272</v>
      </c>
      <c r="C457" s="56" t="s">
        <v>564</v>
      </c>
      <c r="D457" s="56" t="s">
        <v>429</v>
      </c>
      <c r="E457" s="48" t="s">
        <v>430</v>
      </c>
      <c r="F457" s="49">
        <f t="shared" si="6"/>
        <v>1322.1</v>
      </c>
    </row>
    <row r="458" spans="1:6" ht="16.5">
      <c r="A458" s="56" t="s">
        <v>128</v>
      </c>
      <c r="B458" s="56" t="s">
        <v>272</v>
      </c>
      <c r="C458" s="56" t="s">
        <v>564</v>
      </c>
      <c r="D458" s="56" t="s">
        <v>433</v>
      </c>
      <c r="E458" s="48" t="s">
        <v>434</v>
      </c>
      <c r="F458" s="49">
        <f t="shared" si="6"/>
        <v>1322.1</v>
      </c>
    </row>
    <row r="459" spans="1:6" ht="16.5">
      <c r="A459" s="56" t="s">
        <v>128</v>
      </c>
      <c r="B459" s="56" t="s">
        <v>272</v>
      </c>
      <c r="C459" s="56" t="s">
        <v>564</v>
      </c>
      <c r="D459" s="56" t="s">
        <v>368</v>
      </c>
      <c r="E459" s="48" t="s">
        <v>369</v>
      </c>
      <c r="F459" s="49">
        <v>1322.1</v>
      </c>
    </row>
    <row r="460" spans="1:6" ht="16.5">
      <c r="A460" s="56" t="s">
        <v>128</v>
      </c>
      <c r="B460" s="56" t="s">
        <v>272</v>
      </c>
      <c r="C460" s="56" t="s">
        <v>248</v>
      </c>
      <c r="D460" s="56"/>
      <c r="E460" s="48" t="s">
        <v>351</v>
      </c>
      <c r="F460" s="49">
        <f>F461</f>
        <v>1735.5</v>
      </c>
    </row>
    <row r="461" spans="1:6" ht="16.5">
      <c r="A461" s="56" t="s">
        <v>128</v>
      </c>
      <c r="B461" s="56" t="s">
        <v>272</v>
      </c>
      <c r="C461" s="56" t="s">
        <v>349</v>
      </c>
      <c r="D461" s="56"/>
      <c r="E461" s="48" t="s">
        <v>348</v>
      </c>
      <c r="F461" s="49">
        <f>F462</f>
        <v>1735.5</v>
      </c>
    </row>
    <row r="462" spans="1:6" ht="16.5">
      <c r="A462" s="56" t="s">
        <v>128</v>
      </c>
      <c r="B462" s="56" t="s">
        <v>272</v>
      </c>
      <c r="C462" s="56" t="s">
        <v>349</v>
      </c>
      <c r="D462" s="56" t="s">
        <v>429</v>
      </c>
      <c r="E462" s="48" t="s">
        <v>430</v>
      </c>
      <c r="F462" s="49">
        <f>F463</f>
        <v>1735.5</v>
      </c>
    </row>
    <row r="463" spans="1:6" ht="16.5">
      <c r="A463" s="56" t="s">
        <v>128</v>
      </c>
      <c r="B463" s="56" t="s">
        <v>272</v>
      </c>
      <c r="C463" s="56" t="s">
        <v>349</v>
      </c>
      <c r="D463" s="56" t="s">
        <v>433</v>
      </c>
      <c r="E463" s="48" t="s">
        <v>434</v>
      </c>
      <c r="F463" s="49">
        <f>F464</f>
        <v>1735.5</v>
      </c>
    </row>
    <row r="464" spans="1:6" ht="16.5">
      <c r="A464" s="56" t="s">
        <v>128</v>
      </c>
      <c r="B464" s="56" t="s">
        <v>272</v>
      </c>
      <c r="C464" s="56" t="s">
        <v>349</v>
      </c>
      <c r="D464" s="56" t="s">
        <v>368</v>
      </c>
      <c r="E464" s="48" t="s">
        <v>369</v>
      </c>
      <c r="F464" s="49">
        <v>1735.5</v>
      </c>
    </row>
    <row r="465" spans="1:6" ht="16.5">
      <c r="A465" s="56" t="s">
        <v>128</v>
      </c>
      <c r="B465" s="58" t="s">
        <v>301</v>
      </c>
      <c r="C465" s="56"/>
      <c r="D465" s="56"/>
      <c r="E465" s="48" t="s">
        <v>259</v>
      </c>
      <c r="F465" s="49">
        <f>F466</f>
        <v>14832.8</v>
      </c>
    </row>
    <row r="466" spans="1:6" ht="16.5">
      <c r="A466" s="56" t="s">
        <v>128</v>
      </c>
      <c r="B466" s="58" t="s">
        <v>306</v>
      </c>
      <c r="C466" s="56"/>
      <c r="D466" s="56"/>
      <c r="E466" s="52" t="s">
        <v>302</v>
      </c>
      <c r="F466" s="49">
        <f>F481+F487+F467</f>
        <v>14832.8</v>
      </c>
    </row>
    <row r="467" spans="1:6" ht="33">
      <c r="A467" s="56" t="s">
        <v>128</v>
      </c>
      <c r="B467" s="56" t="s">
        <v>306</v>
      </c>
      <c r="C467" s="56" t="s">
        <v>215</v>
      </c>
      <c r="D467" s="56"/>
      <c r="E467" s="48" t="s">
        <v>238</v>
      </c>
      <c r="F467" s="49">
        <f>F468</f>
        <v>2235.3</v>
      </c>
    </row>
    <row r="468" spans="1:6" ht="16.5">
      <c r="A468" s="56" t="s">
        <v>128</v>
      </c>
      <c r="B468" s="56" t="s">
        <v>306</v>
      </c>
      <c r="C468" s="56" t="s">
        <v>242</v>
      </c>
      <c r="D468" s="56"/>
      <c r="E468" s="48" t="s">
        <v>243</v>
      </c>
      <c r="F468" s="49">
        <f>F469</f>
        <v>2235.3</v>
      </c>
    </row>
    <row r="469" spans="1:6" ht="49.5">
      <c r="A469" s="56" t="s">
        <v>128</v>
      </c>
      <c r="B469" s="56" t="s">
        <v>306</v>
      </c>
      <c r="C469" s="56" t="s">
        <v>312</v>
      </c>
      <c r="D469" s="56"/>
      <c r="E469" s="48" t="s">
        <v>454</v>
      </c>
      <c r="F469" s="49">
        <f>F470+F474+F478</f>
        <v>2235.3</v>
      </c>
    </row>
    <row r="470" spans="1:6" ht="49.5">
      <c r="A470" s="56" t="s">
        <v>128</v>
      </c>
      <c r="B470" s="58" t="s">
        <v>306</v>
      </c>
      <c r="C470" s="56" t="s">
        <v>312</v>
      </c>
      <c r="D470" s="56" t="s">
        <v>395</v>
      </c>
      <c r="E470" s="48" t="s">
        <v>396</v>
      </c>
      <c r="F470" s="49">
        <f>F471</f>
        <v>1912.4</v>
      </c>
    </row>
    <row r="471" spans="1:6" ht="16.5">
      <c r="A471" s="56" t="s">
        <v>128</v>
      </c>
      <c r="B471" s="56" t="s">
        <v>306</v>
      </c>
      <c r="C471" s="56" t="s">
        <v>312</v>
      </c>
      <c r="D471" s="56" t="s">
        <v>397</v>
      </c>
      <c r="E471" s="48" t="s">
        <v>398</v>
      </c>
      <c r="F471" s="49">
        <f>F472+F473</f>
        <v>1912.4</v>
      </c>
    </row>
    <row r="472" spans="1:6" ht="16.5">
      <c r="A472" s="56" t="s">
        <v>128</v>
      </c>
      <c r="B472" s="56" t="s">
        <v>306</v>
      </c>
      <c r="C472" s="56" t="s">
        <v>312</v>
      </c>
      <c r="D472" s="56" t="s">
        <v>399</v>
      </c>
      <c r="E472" s="48" t="s">
        <v>400</v>
      </c>
      <c r="F472" s="49">
        <v>1750.7</v>
      </c>
    </row>
    <row r="473" spans="1:6" ht="16.5">
      <c r="A473" s="56" t="s">
        <v>128</v>
      </c>
      <c r="B473" s="56" t="s">
        <v>306</v>
      </c>
      <c r="C473" s="56" t="s">
        <v>312</v>
      </c>
      <c r="D473" s="56" t="s">
        <v>401</v>
      </c>
      <c r="E473" s="48" t="s">
        <v>402</v>
      </c>
      <c r="F473" s="49">
        <f>155.3+6.4</f>
        <v>161.70000000000002</v>
      </c>
    </row>
    <row r="474" spans="1:6" ht="16.5">
      <c r="A474" s="56" t="s">
        <v>128</v>
      </c>
      <c r="B474" s="56" t="s">
        <v>306</v>
      </c>
      <c r="C474" s="56" t="s">
        <v>312</v>
      </c>
      <c r="D474" s="56" t="s">
        <v>403</v>
      </c>
      <c r="E474" s="48" t="s">
        <v>404</v>
      </c>
      <c r="F474" s="49">
        <f>F475</f>
        <v>320.90000000000003</v>
      </c>
    </row>
    <row r="475" spans="1:6" ht="16.5">
      <c r="A475" s="56" t="s">
        <v>128</v>
      </c>
      <c r="B475" s="56" t="s">
        <v>306</v>
      </c>
      <c r="C475" s="56" t="s">
        <v>312</v>
      </c>
      <c r="D475" s="56" t="s">
        <v>405</v>
      </c>
      <c r="E475" s="48" t="s">
        <v>406</v>
      </c>
      <c r="F475" s="49">
        <f>F477+F476</f>
        <v>320.90000000000003</v>
      </c>
    </row>
    <row r="476" spans="1:6" ht="16.5">
      <c r="A476" s="56" t="s">
        <v>128</v>
      </c>
      <c r="B476" s="56" t="s">
        <v>306</v>
      </c>
      <c r="C476" s="56" t="s">
        <v>312</v>
      </c>
      <c r="D476" s="56" t="s">
        <v>476</v>
      </c>
      <c r="E476" s="48" t="s">
        <v>477</v>
      </c>
      <c r="F476" s="49">
        <v>40.6</v>
      </c>
    </row>
    <row r="477" spans="1:6" ht="16.5">
      <c r="A477" s="56" t="s">
        <v>128</v>
      </c>
      <c r="B477" s="56" t="s">
        <v>306</v>
      </c>
      <c r="C477" s="56" t="s">
        <v>312</v>
      </c>
      <c r="D477" s="56" t="s">
        <v>356</v>
      </c>
      <c r="E477" s="48" t="s">
        <v>407</v>
      </c>
      <c r="F477" s="49">
        <f>328.3-41.6-6.4</f>
        <v>280.3</v>
      </c>
    </row>
    <row r="478" spans="1:6" ht="16.5">
      <c r="A478" s="56" t="s">
        <v>128</v>
      </c>
      <c r="B478" s="56" t="s">
        <v>306</v>
      </c>
      <c r="C478" s="56" t="s">
        <v>312</v>
      </c>
      <c r="D478" s="56" t="s">
        <v>408</v>
      </c>
      <c r="E478" s="48" t="s">
        <v>409</v>
      </c>
      <c r="F478" s="49">
        <f>F479</f>
        <v>2</v>
      </c>
    </row>
    <row r="479" spans="1:6" ht="16.5">
      <c r="A479" s="56" t="s">
        <v>128</v>
      </c>
      <c r="B479" s="56" t="s">
        <v>306</v>
      </c>
      <c r="C479" s="56" t="s">
        <v>312</v>
      </c>
      <c r="D479" s="56" t="s">
        <v>410</v>
      </c>
      <c r="E479" s="48" t="s">
        <v>411</v>
      </c>
      <c r="F479" s="49">
        <f>F480</f>
        <v>2</v>
      </c>
    </row>
    <row r="480" spans="1:6" ht="16.5">
      <c r="A480" s="56" t="s">
        <v>128</v>
      </c>
      <c r="B480" s="56" t="s">
        <v>306</v>
      </c>
      <c r="C480" s="56" t="s">
        <v>312</v>
      </c>
      <c r="D480" s="56" t="s">
        <v>412</v>
      </c>
      <c r="E480" s="48" t="s">
        <v>413</v>
      </c>
      <c r="F480" s="49">
        <f>1+1</f>
        <v>2</v>
      </c>
    </row>
    <row r="481" spans="1:6" ht="33">
      <c r="A481" s="56" t="s">
        <v>128</v>
      </c>
      <c r="B481" s="56" t="s">
        <v>306</v>
      </c>
      <c r="C481" s="56" t="s">
        <v>322</v>
      </c>
      <c r="D481" s="56"/>
      <c r="E481" s="48" t="s">
        <v>323</v>
      </c>
      <c r="F481" s="49">
        <f>F482</f>
        <v>9466.8</v>
      </c>
    </row>
    <row r="482" spans="1:6" ht="16.5">
      <c r="A482" s="56" t="s">
        <v>128</v>
      </c>
      <c r="B482" s="56" t="s">
        <v>306</v>
      </c>
      <c r="C482" s="56" t="s">
        <v>324</v>
      </c>
      <c r="D482" s="56" t="s">
        <v>340</v>
      </c>
      <c r="E482" s="48" t="s">
        <v>352</v>
      </c>
      <c r="F482" s="49">
        <f>F483</f>
        <v>9466.8</v>
      </c>
    </row>
    <row r="483" spans="1:6" ht="33">
      <c r="A483" s="56" t="s">
        <v>128</v>
      </c>
      <c r="B483" s="56" t="s">
        <v>306</v>
      </c>
      <c r="C483" s="56" t="s">
        <v>382</v>
      </c>
      <c r="D483" s="56"/>
      <c r="E483" s="48" t="s">
        <v>380</v>
      </c>
      <c r="F483" s="49">
        <f>F484</f>
        <v>9466.8</v>
      </c>
    </row>
    <row r="484" spans="1:6" ht="33">
      <c r="A484" s="56" t="s">
        <v>128</v>
      </c>
      <c r="B484" s="56" t="s">
        <v>306</v>
      </c>
      <c r="C484" s="56" t="s">
        <v>382</v>
      </c>
      <c r="D484" s="56" t="s">
        <v>414</v>
      </c>
      <c r="E484" s="48" t="s">
        <v>415</v>
      </c>
      <c r="F484" s="49">
        <f>F485</f>
        <v>9466.8</v>
      </c>
    </row>
    <row r="485" spans="1:6" ht="16.5">
      <c r="A485" s="56" t="s">
        <v>128</v>
      </c>
      <c r="B485" s="56" t="s">
        <v>306</v>
      </c>
      <c r="C485" s="56" t="s">
        <v>382</v>
      </c>
      <c r="D485" s="56" t="s">
        <v>423</v>
      </c>
      <c r="E485" s="48" t="s">
        <v>424</v>
      </c>
      <c r="F485" s="49">
        <f>F486</f>
        <v>9466.8</v>
      </c>
    </row>
    <row r="486" spans="1:6" ht="49.5">
      <c r="A486" s="56" t="s">
        <v>128</v>
      </c>
      <c r="B486" s="56" t="s">
        <v>306</v>
      </c>
      <c r="C486" s="56" t="s">
        <v>382</v>
      </c>
      <c r="D486" s="56" t="s">
        <v>353</v>
      </c>
      <c r="E486" s="48" t="s">
        <v>354</v>
      </c>
      <c r="F486" s="49">
        <f>9035+431.8</f>
        <v>9466.8</v>
      </c>
    </row>
    <row r="487" spans="1:6" ht="16.5">
      <c r="A487" s="56" t="s">
        <v>128</v>
      </c>
      <c r="B487" s="58" t="s">
        <v>306</v>
      </c>
      <c r="C487" s="56" t="s">
        <v>339</v>
      </c>
      <c r="D487" s="56" t="s">
        <v>340</v>
      </c>
      <c r="E487" s="52" t="s">
        <v>341</v>
      </c>
      <c r="F487" s="49">
        <f>F488</f>
        <v>3130.7</v>
      </c>
    </row>
    <row r="488" spans="1:6" ht="16.5">
      <c r="A488" s="56" t="s">
        <v>128</v>
      </c>
      <c r="B488" s="58" t="s">
        <v>306</v>
      </c>
      <c r="C488" s="56" t="s">
        <v>342</v>
      </c>
      <c r="D488" s="56" t="s">
        <v>340</v>
      </c>
      <c r="E488" s="52" t="s">
        <v>307</v>
      </c>
      <c r="F488" s="49">
        <f>F489+F492</f>
        <v>3130.7</v>
      </c>
    </row>
    <row r="489" spans="1:6" ht="16.5">
      <c r="A489" s="56" t="s">
        <v>128</v>
      </c>
      <c r="B489" s="58" t="s">
        <v>306</v>
      </c>
      <c r="C489" s="56" t="s">
        <v>342</v>
      </c>
      <c r="D489" s="56" t="s">
        <v>403</v>
      </c>
      <c r="E489" s="48" t="s">
        <v>404</v>
      </c>
      <c r="F489" s="49">
        <f>F490</f>
        <v>2855.2</v>
      </c>
    </row>
    <row r="490" spans="1:6" ht="16.5">
      <c r="A490" s="56" t="s">
        <v>128</v>
      </c>
      <c r="B490" s="58" t="s">
        <v>306</v>
      </c>
      <c r="C490" s="56" t="s">
        <v>342</v>
      </c>
      <c r="D490" s="56" t="s">
        <v>405</v>
      </c>
      <c r="E490" s="48" t="s">
        <v>406</v>
      </c>
      <c r="F490" s="49">
        <f>F491</f>
        <v>2855.2</v>
      </c>
    </row>
    <row r="491" spans="1:6" ht="16.5">
      <c r="A491" s="56" t="s">
        <v>128</v>
      </c>
      <c r="B491" s="58" t="s">
        <v>306</v>
      </c>
      <c r="C491" s="56" t="s">
        <v>342</v>
      </c>
      <c r="D491" s="56" t="s">
        <v>356</v>
      </c>
      <c r="E491" s="48" t="s">
        <v>357</v>
      </c>
      <c r="F491" s="49">
        <f>915.2+1940</f>
        <v>2855.2</v>
      </c>
    </row>
    <row r="492" spans="1:6" ht="33">
      <c r="A492" s="56" t="s">
        <v>128</v>
      </c>
      <c r="B492" s="58" t="s">
        <v>306</v>
      </c>
      <c r="C492" s="56" t="s">
        <v>342</v>
      </c>
      <c r="D492" s="56" t="s">
        <v>414</v>
      </c>
      <c r="E492" s="48" t="s">
        <v>415</v>
      </c>
      <c r="F492" s="49">
        <f>F493</f>
        <v>275.5</v>
      </c>
    </row>
    <row r="493" spans="1:6" ht="16.5">
      <c r="A493" s="56" t="s">
        <v>128</v>
      </c>
      <c r="B493" s="58" t="s">
        <v>306</v>
      </c>
      <c r="C493" s="56" t="s">
        <v>342</v>
      </c>
      <c r="D493" s="56" t="s">
        <v>423</v>
      </c>
      <c r="E493" s="48" t="s">
        <v>424</v>
      </c>
      <c r="F493" s="49">
        <f>F494</f>
        <v>275.5</v>
      </c>
    </row>
    <row r="494" spans="1:6" ht="16.5">
      <c r="A494" s="56" t="s">
        <v>128</v>
      </c>
      <c r="B494" s="58" t="s">
        <v>306</v>
      </c>
      <c r="C494" s="56" t="s">
        <v>342</v>
      </c>
      <c r="D494" s="56" t="s">
        <v>372</v>
      </c>
      <c r="E494" s="48" t="s">
        <v>373</v>
      </c>
      <c r="F494" s="49">
        <v>275.5</v>
      </c>
    </row>
    <row r="495" spans="1:6" s="47" customFormat="1" ht="16.5">
      <c r="A495" s="62" t="s">
        <v>163</v>
      </c>
      <c r="B495" s="62"/>
      <c r="C495" s="62"/>
      <c r="D495" s="62"/>
      <c r="E495" s="63" t="s">
        <v>164</v>
      </c>
      <c r="F495" s="61">
        <f>F496+F598</f>
        <v>347995.69999999995</v>
      </c>
    </row>
    <row r="496" spans="1:6" ht="16.5">
      <c r="A496" s="56" t="s">
        <v>163</v>
      </c>
      <c r="B496" s="56" t="s">
        <v>269</v>
      </c>
      <c r="C496" s="56"/>
      <c r="D496" s="56"/>
      <c r="E496" s="48" t="s">
        <v>257</v>
      </c>
      <c r="F496" s="49">
        <f>F497+F514+F564+F559</f>
        <v>344027.49999999994</v>
      </c>
    </row>
    <row r="497" spans="1:6" ht="16.5">
      <c r="A497" s="56" t="s">
        <v>163</v>
      </c>
      <c r="B497" s="56" t="s">
        <v>287</v>
      </c>
      <c r="C497" s="56"/>
      <c r="D497" s="56"/>
      <c r="E497" s="48" t="s">
        <v>165</v>
      </c>
      <c r="F497" s="49">
        <f>F504+F498</f>
        <v>98932.7</v>
      </c>
    </row>
    <row r="498" spans="1:6" ht="16.5">
      <c r="A498" s="56" t="s">
        <v>163</v>
      </c>
      <c r="B498" s="56" t="s">
        <v>287</v>
      </c>
      <c r="C498" s="56" t="s">
        <v>166</v>
      </c>
      <c r="D498" s="56"/>
      <c r="E498" s="48" t="s">
        <v>167</v>
      </c>
      <c r="F498" s="49">
        <f>F499</f>
        <v>197.9</v>
      </c>
    </row>
    <row r="499" spans="1:6" ht="16.5">
      <c r="A499" s="56" t="s">
        <v>163</v>
      </c>
      <c r="B499" s="56" t="s">
        <v>287</v>
      </c>
      <c r="C499" s="56" t="s">
        <v>168</v>
      </c>
      <c r="D499" s="56"/>
      <c r="E499" s="48" t="s">
        <v>352</v>
      </c>
      <c r="F499" s="49">
        <f>F500</f>
        <v>197.9</v>
      </c>
    </row>
    <row r="500" spans="1:6" ht="33">
      <c r="A500" s="56" t="s">
        <v>163</v>
      </c>
      <c r="B500" s="56" t="s">
        <v>287</v>
      </c>
      <c r="C500" s="56" t="s">
        <v>381</v>
      </c>
      <c r="D500" s="56"/>
      <c r="E500" s="48" t="s">
        <v>380</v>
      </c>
      <c r="F500" s="49">
        <f>F501</f>
        <v>197.9</v>
      </c>
    </row>
    <row r="501" spans="1:6" ht="33">
      <c r="A501" s="56" t="s">
        <v>163</v>
      </c>
      <c r="B501" s="56" t="s">
        <v>287</v>
      </c>
      <c r="C501" s="56" t="s">
        <v>381</v>
      </c>
      <c r="D501" s="56" t="s">
        <v>414</v>
      </c>
      <c r="E501" s="48" t="s">
        <v>415</v>
      </c>
      <c r="F501" s="49">
        <f>F502</f>
        <v>197.9</v>
      </c>
    </row>
    <row r="502" spans="1:6" ht="16.5">
      <c r="A502" s="56" t="s">
        <v>163</v>
      </c>
      <c r="B502" s="56" t="s">
        <v>287</v>
      </c>
      <c r="C502" s="56" t="s">
        <v>381</v>
      </c>
      <c r="D502" s="56" t="s">
        <v>423</v>
      </c>
      <c r="E502" s="48" t="s">
        <v>424</v>
      </c>
      <c r="F502" s="49">
        <f>F503</f>
        <v>197.9</v>
      </c>
    </row>
    <row r="503" spans="1:6" ht="16.5">
      <c r="A503" s="56" t="s">
        <v>163</v>
      </c>
      <c r="B503" s="56" t="s">
        <v>287</v>
      </c>
      <c r="C503" s="56" t="s">
        <v>381</v>
      </c>
      <c r="D503" s="56" t="s">
        <v>372</v>
      </c>
      <c r="E503" s="48" t="s">
        <v>373</v>
      </c>
      <c r="F503" s="49">
        <v>197.9</v>
      </c>
    </row>
    <row r="504" spans="1:6" ht="16.5">
      <c r="A504" s="56" t="s">
        <v>163</v>
      </c>
      <c r="B504" s="56" t="s">
        <v>287</v>
      </c>
      <c r="C504" s="11" t="s">
        <v>248</v>
      </c>
      <c r="D504" s="11"/>
      <c r="E504" s="12" t="s">
        <v>351</v>
      </c>
      <c r="F504" s="49">
        <f>F505+F509</f>
        <v>98734.8</v>
      </c>
    </row>
    <row r="505" spans="1:6" ht="33">
      <c r="A505" s="56" t="s">
        <v>163</v>
      </c>
      <c r="B505" s="56" t="s">
        <v>287</v>
      </c>
      <c r="C505" s="11" t="s">
        <v>442</v>
      </c>
      <c r="D505" s="11"/>
      <c r="E505" s="12" t="s">
        <v>443</v>
      </c>
      <c r="F505" s="49">
        <f>F506</f>
        <v>1352.8</v>
      </c>
    </row>
    <row r="506" spans="1:6" ht="33">
      <c r="A506" s="56" t="s">
        <v>163</v>
      </c>
      <c r="B506" s="56" t="s">
        <v>287</v>
      </c>
      <c r="C506" s="11" t="s">
        <v>442</v>
      </c>
      <c r="D506" s="56" t="s">
        <v>414</v>
      </c>
      <c r="E506" s="48" t="s">
        <v>415</v>
      </c>
      <c r="F506" s="49">
        <f>F507</f>
        <v>1352.8</v>
      </c>
    </row>
    <row r="507" spans="1:6" ht="16.5">
      <c r="A507" s="56" t="s">
        <v>163</v>
      </c>
      <c r="B507" s="56" t="s">
        <v>287</v>
      </c>
      <c r="C507" s="11" t="s">
        <v>442</v>
      </c>
      <c r="D507" s="56" t="s">
        <v>423</v>
      </c>
      <c r="E507" s="48" t="s">
        <v>424</v>
      </c>
      <c r="F507" s="49">
        <f>F508</f>
        <v>1352.8</v>
      </c>
    </row>
    <row r="508" spans="1:6" ht="16.5">
      <c r="A508" s="56" t="s">
        <v>163</v>
      </c>
      <c r="B508" s="56" t="s">
        <v>287</v>
      </c>
      <c r="C508" s="11" t="s">
        <v>442</v>
      </c>
      <c r="D508" s="56" t="s">
        <v>372</v>
      </c>
      <c r="E508" s="48" t="s">
        <v>373</v>
      </c>
      <c r="F508" s="49">
        <v>1352.8</v>
      </c>
    </row>
    <row r="509" spans="1:6" ht="33">
      <c r="A509" s="56" t="s">
        <v>163</v>
      </c>
      <c r="B509" s="56" t="s">
        <v>287</v>
      </c>
      <c r="C509" s="56" t="s">
        <v>539</v>
      </c>
      <c r="D509" s="56"/>
      <c r="E509" s="48" t="s">
        <v>540</v>
      </c>
      <c r="F509" s="49">
        <f>F510</f>
        <v>97382</v>
      </c>
    </row>
    <row r="510" spans="1:6" ht="16.5">
      <c r="A510" s="56" t="s">
        <v>163</v>
      </c>
      <c r="B510" s="56" t="s">
        <v>287</v>
      </c>
      <c r="C510" s="56" t="s">
        <v>541</v>
      </c>
      <c r="D510" s="56"/>
      <c r="E510" s="48" t="s">
        <v>542</v>
      </c>
      <c r="F510" s="49">
        <f>F511</f>
        <v>97382</v>
      </c>
    </row>
    <row r="511" spans="1:6" ht="33">
      <c r="A511" s="56" t="s">
        <v>163</v>
      </c>
      <c r="B511" s="56" t="s">
        <v>287</v>
      </c>
      <c r="C511" s="56" t="s">
        <v>541</v>
      </c>
      <c r="D511" s="56" t="s">
        <v>414</v>
      </c>
      <c r="E511" s="48" t="s">
        <v>415</v>
      </c>
      <c r="F511" s="49">
        <f>F512</f>
        <v>97382</v>
      </c>
    </row>
    <row r="512" spans="1:6" ht="16.5">
      <c r="A512" s="56" t="s">
        <v>163</v>
      </c>
      <c r="B512" s="56" t="s">
        <v>287</v>
      </c>
      <c r="C512" s="56" t="s">
        <v>541</v>
      </c>
      <c r="D512" s="56" t="s">
        <v>423</v>
      </c>
      <c r="E512" s="48" t="s">
        <v>424</v>
      </c>
      <c r="F512" s="49">
        <f>F513</f>
        <v>97382</v>
      </c>
    </row>
    <row r="513" spans="1:6" ht="54.75" customHeight="1">
      <c r="A513" s="56" t="s">
        <v>163</v>
      </c>
      <c r="B513" s="56" t="s">
        <v>287</v>
      </c>
      <c r="C513" s="56" t="s">
        <v>541</v>
      </c>
      <c r="D513" s="56" t="s">
        <v>353</v>
      </c>
      <c r="E513" s="48" t="s">
        <v>354</v>
      </c>
      <c r="F513" s="49">
        <f>94952.4+1271.8+1157.8</f>
        <v>97382</v>
      </c>
    </row>
    <row r="514" spans="1:6" ht="16.5">
      <c r="A514" s="56" t="s">
        <v>163</v>
      </c>
      <c r="B514" s="56" t="s">
        <v>288</v>
      </c>
      <c r="C514" s="56"/>
      <c r="D514" s="56"/>
      <c r="E514" s="48" t="s">
        <v>169</v>
      </c>
      <c r="F514" s="49">
        <f>F521+F526+F548+F515</f>
        <v>229279.19999999998</v>
      </c>
    </row>
    <row r="515" spans="1:6" ht="16.5">
      <c r="A515" s="56" t="s">
        <v>163</v>
      </c>
      <c r="B515" s="56" t="s">
        <v>288</v>
      </c>
      <c r="C515" s="56" t="s">
        <v>170</v>
      </c>
      <c r="D515" s="56"/>
      <c r="E515" s="48" t="s">
        <v>171</v>
      </c>
      <c r="F515" s="49">
        <f>F516</f>
        <v>3806.3</v>
      </c>
    </row>
    <row r="516" spans="1:6" ht="16.5">
      <c r="A516" s="56" t="s">
        <v>163</v>
      </c>
      <c r="B516" s="56" t="s">
        <v>288</v>
      </c>
      <c r="C516" s="56" t="s">
        <v>172</v>
      </c>
      <c r="D516" s="56" t="s">
        <v>340</v>
      </c>
      <c r="E516" s="48" t="s">
        <v>352</v>
      </c>
      <c r="F516" s="49">
        <f>F517</f>
        <v>3806.3</v>
      </c>
    </row>
    <row r="517" spans="1:6" ht="33">
      <c r="A517" s="56" t="s">
        <v>163</v>
      </c>
      <c r="B517" s="56" t="s">
        <v>288</v>
      </c>
      <c r="C517" s="56" t="s">
        <v>374</v>
      </c>
      <c r="D517" s="56"/>
      <c r="E517" s="48" t="s">
        <v>380</v>
      </c>
      <c r="F517" s="49">
        <f>F518</f>
        <v>3806.3</v>
      </c>
    </row>
    <row r="518" spans="1:6" ht="33">
      <c r="A518" s="56" t="s">
        <v>163</v>
      </c>
      <c r="B518" s="56" t="s">
        <v>288</v>
      </c>
      <c r="C518" s="56" t="s">
        <v>374</v>
      </c>
      <c r="D518" s="56" t="s">
        <v>414</v>
      </c>
      <c r="E518" s="48" t="s">
        <v>415</v>
      </c>
      <c r="F518" s="49">
        <f>F519</f>
        <v>3806.3</v>
      </c>
    </row>
    <row r="519" spans="1:6" ht="16.5">
      <c r="A519" s="56" t="s">
        <v>163</v>
      </c>
      <c r="B519" s="56" t="s">
        <v>288</v>
      </c>
      <c r="C519" s="56" t="s">
        <v>374</v>
      </c>
      <c r="D519" s="56" t="s">
        <v>423</v>
      </c>
      <c r="E519" s="48" t="s">
        <v>424</v>
      </c>
      <c r="F519" s="49">
        <f>F520</f>
        <v>3806.3</v>
      </c>
    </row>
    <row r="520" spans="1:6" ht="16.5">
      <c r="A520" s="56" t="s">
        <v>163</v>
      </c>
      <c r="B520" s="56" t="s">
        <v>288</v>
      </c>
      <c r="C520" s="56" t="s">
        <v>374</v>
      </c>
      <c r="D520" s="11" t="s">
        <v>372</v>
      </c>
      <c r="E520" s="12" t="s">
        <v>373</v>
      </c>
      <c r="F520" s="49">
        <f>706.3+3100</f>
        <v>3806.3</v>
      </c>
    </row>
    <row r="521" spans="1:6" ht="16.5">
      <c r="A521" s="56" t="s">
        <v>163</v>
      </c>
      <c r="B521" s="56" t="s">
        <v>288</v>
      </c>
      <c r="C521" s="15" t="s">
        <v>508</v>
      </c>
      <c r="D521" s="11"/>
      <c r="E521" s="12" t="s">
        <v>509</v>
      </c>
      <c r="F521" s="49">
        <f>F522</f>
        <v>2499.3</v>
      </c>
    </row>
    <row r="522" spans="1:6" ht="16.5">
      <c r="A522" s="56" t="s">
        <v>163</v>
      </c>
      <c r="B522" s="11" t="s">
        <v>288</v>
      </c>
      <c r="C522" s="15" t="s">
        <v>510</v>
      </c>
      <c r="D522" s="11"/>
      <c r="E522" s="12" t="s">
        <v>511</v>
      </c>
      <c r="F522" s="49">
        <f>F523</f>
        <v>2499.3</v>
      </c>
    </row>
    <row r="523" spans="1:6" ht="33">
      <c r="A523" s="56" t="s">
        <v>163</v>
      </c>
      <c r="B523" s="11" t="s">
        <v>288</v>
      </c>
      <c r="C523" s="15" t="s">
        <v>510</v>
      </c>
      <c r="D523" s="56" t="s">
        <v>414</v>
      </c>
      <c r="E523" s="48" t="s">
        <v>415</v>
      </c>
      <c r="F523" s="49">
        <f>F524</f>
        <v>2499.3</v>
      </c>
    </row>
    <row r="524" spans="1:6" ht="16.5">
      <c r="A524" s="56" t="s">
        <v>163</v>
      </c>
      <c r="B524" s="11" t="s">
        <v>288</v>
      </c>
      <c r="C524" s="15" t="s">
        <v>510</v>
      </c>
      <c r="D524" s="56" t="s">
        <v>423</v>
      </c>
      <c r="E524" s="48" t="s">
        <v>424</v>
      </c>
      <c r="F524" s="49">
        <f>F525</f>
        <v>2499.3</v>
      </c>
    </row>
    <row r="525" spans="1:6" ht="16.5">
      <c r="A525" s="56" t="s">
        <v>163</v>
      </c>
      <c r="B525" s="11" t="s">
        <v>288</v>
      </c>
      <c r="C525" s="15" t="s">
        <v>510</v>
      </c>
      <c r="D525" s="11" t="s">
        <v>372</v>
      </c>
      <c r="E525" s="12" t="s">
        <v>373</v>
      </c>
      <c r="F525" s="49">
        <f>2749.3-250</f>
        <v>2499.3</v>
      </c>
    </row>
    <row r="526" spans="1:6" ht="16.5">
      <c r="A526" s="56" t="s">
        <v>163</v>
      </c>
      <c r="B526" s="56" t="s">
        <v>288</v>
      </c>
      <c r="C526" s="11" t="s">
        <v>248</v>
      </c>
      <c r="D526" s="11"/>
      <c r="E526" s="12" t="s">
        <v>351</v>
      </c>
      <c r="F526" s="49">
        <f>F531+F535+F527</f>
        <v>50131.6</v>
      </c>
    </row>
    <row r="527" spans="1:6" ht="33">
      <c r="A527" s="56" t="s">
        <v>163</v>
      </c>
      <c r="B527" s="11" t="s">
        <v>288</v>
      </c>
      <c r="C527" s="11" t="s">
        <v>468</v>
      </c>
      <c r="D527" s="11"/>
      <c r="E527" s="48" t="s">
        <v>469</v>
      </c>
      <c r="F527" s="49">
        <f>F528</f>
        <v>55</v>
      </c>
    </row>
    <row r="528" spans="1:6" ht="33">
      <c r="A528" s="56" t="s">
        <v>163</v>
      </c>
      <c r="B528" s="11" t="s">
        <v>288</v>
      </c>
      <c r="C528" s="11" t="s">
        <v>468</v>
      </c>
      <c r="D528" s="56" t="s">
        <v>414</v>
      </c>
      <c r="E528" s="48" t="s">
        <v>415</v>
      </c>
      <c r="F528" s="49">
        <f>F529</f>
        <v>55</v>
      </c>
    </row>
    <row r="529" spans="1:6" ht="16.5">
      <c r="A529" s="56" t="s">
        <v>163</v>
      </c>
      <c r="B529" s="11" t="s">
        <v>288</v>
      </c>
      <c r="C529" s="11" t="s">
        <v>468</v>
      </c>
      <c r="D529" s="56" t="s">
        <v>423</v>
      </c>
      <c r="E529" s="48" t="s">
        <v>424</v>
      </c>
      <c r="F529" s="49">
        <f>F530</f>
        <v>55</v>
      </c>
    </row>
    <row r="530" spans="1:6" ht="22.5" customHeight="1">
      <c r="A530" s="56" t="s">
        <v>163</v>
      </c>
      <c r="B530" s="11" t="s">
        <v>288</v>
      </c>
      <c r="C530" s="11" t="s">
        <v>468</v>
      </c>
      <c r="D530" s="56" t="s">
        <v>372</v>
      </c>
      <c r="E530" s="48" t="s">
        <v>373</v>
      </c>
      <c r="F530" s="49">
        <v>55</v>
      </c>
    </row>
    <row r="531" spans="1:6" ht="33">
      <c r="A531" s="56" t="s">
        <v>163</v>
      </c>
      <c r="B531" s="11" t="s">
        <v>288</v>
      </c>
      <c r="C531" s="11" t="s">
        <v>442</v>
      </c>
      <c r="D531" s="11"/>
      <c r="E531" s="12" t="s">
        <v>443</v>
      </c>
      <c r="F531" s="49">
        <f>F532</f>
        <v>2348.2</v>
      </c>
    </row>
    <row r="532" spans="1:6" ht="33">
      <c r="A532" s="56" t="s">
        <v>163</v>
      </c>
      <c r="B532" s="11" t="s">
        <v>288</v>
      </c>
      <c r="C532" s="11" t="s">
        <v>442</v>
      </c>
      <c r="D532" s="56" t="s">
        <v>414</v>
      </c>
      <c r="E532" s="48" t="s">
        <v>415</v>
      </c>
      <c r="F532" s="49">
        <f>F533</f>
        <v>2348.2</v>
      </c>
    </row>
    <row r="533" spans="1:6" ht="16.5">
      <c r="A533" s="56" t="s">
        <v>163</v>
      </c>
      <c r="B533" s="11" t="s">
        <v>288</v>
      </c>
      <c r="C533" s="11" t="s">
        <v>442</v>
      </c>
      <c r="D533" s="56" t="s">
        <v>423</v>
      </c>
      <c r="E533" s="48" t="s">
        <v>424</v>
      </c>
      <c r="F533" s="49">
        <f>F534</f>
        <v>2348.2</v>
      </c>
    </row>
    <row r="534" spans="1:6" ht="16.5">
      <c r="A534" s="56" t="s">
        <v>163</v>
      </c>
      <c r="B534" s="11" t="s">
        <v>288</v>
      </c>
      <c r="C534" s="11" t="s">
        <v>442</v>
      </c>
      <c r="D534" s="56" t="s">
        <v>372</v>
      </c>
      <c r="E534" s="48" t="s">
        <v>373</v>
      </c>
      <c r="F534" s="49">
        <f>3701-1352.8</f>
        <v>2348.2</v>
      </c>
    </row>
    <row r="535" spans="1:6" ht="33">
      <c r="A535" s="56" t="s">
        <v>163</v>
      </c>
      <c r="B535" s="11" t="s">
        <v>288</v>
      </c>
      <c r="C535" s="56" t="s">
        <v>539</v>
      </c>
      <c r="D535" s="56"/>
      <c r="E535" s="48" t="s">
        <v>540</v>
      </c>
      <c r="F535" s="49">
        <f>F536+F540+F544</f>
        <v>47728.4</v>
      </c>
    </row>
    <row r="536" spans="1:6" ht="16.5">
      <c r="A536" s="56" t="s">
        <v>163</v>
      </c>
      <c r="B536" s="11" t="s">
        <v>288</v>
      </c>
      <c r="C536" s="56" t="s">
        <v>543</v>
      </c>
      <c r="D536" s="56"/>
      <c r="E536" s="48" t="s">
        <v>544</v>
      </c>
      <c r="F536" s="49">
        <f>F537</f>
        <v>34275.5</v>
      </c>
    </row>
    <row r="537" spans="1:6" ht="33">
      <c r="A537" s="56" t="s">
        <v>163</v>
      </c>
      <c r="B537" s="11" t="s">
        <v>288</v>
      </c>
      <c r="C537" s="56" t="s">
        <v>543</v>
      </c>
      <c r="D537" s="56" t="s">
        <v>414</v>
      </c>
      <c r="E537" s="48" t="s">
        <v>415</v>
      </c>
      <c r="F537" s="49">
        <f>F538</f>
        <v>34275.5</v>
      </c>
    </row>
    <row r="538" spans="1:6" ht="16.5">
      <c r="A538" s="56" t="s">
        <v>163</v>
      </c>
      <c r="B538" s="11" t="s">
        <v>288</v>
      </c>
      <c r="C538" s="56" t="s">
        <v>543</v>
      </c>
      <c r="D538" s="56" t="s">
        <v>423</v>
      </c>
      <c r="E538" s="48" t="s">
        <v>424</v>
      </c>
      <c r="F538" s="49">
        <f>F539</f>
        <v>34275.5</v>
      </c>
    </row>
    <row r="539" spans="1:6" ht="49.5">
      <c r="A539" s="56" t="s">
        <v>163</v>
      </c>
      <c r="B539" s="11" t="s">
        <v>288</v>
      </c>
      <c r="C539" s="56" t="s">
        <v>543</v>
      </c>
      <c r="D539" s="56" t="s">
        <v>353</v>
      </c>
      <c r="E539" s="48" t="s">
        <v>354</v>
      </c>
      <c r="F539" s="49">
        <f>33714.1+561.4</f>
        <v>34275.5</v>
      </c>
    </row>
    <row r="540" spans="1:6" ht="16.5">
      <c r="A540" s="56" t="s">
        <v>163</v>
      </c>
      <c r="B540" s="11" t="s">
        <v>288</v>
      </c>
      <c r="C540" s="56" t="s">
        <v>545</v>
      </c>
      <c r="D540" s="56"/>
      <c r="E540" s="48" t="s">
        <v>546</v>
      </c>
      <c r="F540" s="49">
        <f>F541</f>
        <v>4763</v>
      </c>
    </row>
    <row r="541" spans="1:6" ht="33">
      <c r="A541" s="56" t="s">
        <v>163</v>
      </c>
      <c r="B541" s="11" t="s">
        <v>288</v>
      </c>
      <c r="C541" s="56" t="s">
        <v>545</v>
      </c>
      <c r="D541" s="56" t="s">
        <v>414</v>
      </c>
      <c r="E541" s="48" t="s">
        <v>415</v>
      </c>
      <c r="F541" s="49">
        <f>F542</f>
        <v>4763</v>
      </c>
    </row>
    <row r="542" spans="1:6" ht="16.5">
      <c r="A542" s="56" t="s">
        <v>163</v>
      </c>
      <c r="B542" s="11" t="s">
        <v>288</v>
      </c>
      <c r="C542" s="56" t="s">
        <v>545</v>
      </c>
      <c r="D542" s="56" t="s">
        <v>423</v>
      </c>
      <c r="E542" s="48" t="s">
        <v>424</v>
      </c>
      <c r="F542" s="49">
        <f>F543</f>
        <v>4763</v>
      </c>
    </row>
    <row r="543" spans="1:6" ht="16.5">
      <c r="A543" s="56" t="s">
        <v>163</v>
      </c>
      <c r="B543" s="11" t="s">
        <v>288</v>
      </c>
      <c r="C543" s="56" t="s">
        <v>545</v>
      </c>
      <c r="D543" s="56" t="s">
        <v>372</v>
      </c>
      <c r="E543" s="48" t="s">
        <v>373</v>
      </c>
      <c r="F543" s="49">
        <v>4763</v>
      </c>
    </row>
    <row r="544" spans="1:6" ht="16.5">
      <c r="A544" s="56" t="s">
        <v>163</v>
      </c>
      <c r="B544" s="58" t="s">
        <v>288</v>
      </c>
      <c r="C544" s="56" t="s">
        <v>547</v>
      </c>
      <c r="D544" s="58"/>
      <c r="E544" s="48" t="s">
        <v>548</v>
      </c>
      <c r="F544" s="49">
        <f>F545</f>
        <v>8689.9</v>
      </c>
    </row>
    <row r="545" spans="1:6" ht="33">
      <c r="A545" s="56" t="s">
        <v>163</v>
      </c>
      <c r="B545" s="58" t="s">
        <v>288</v>
      </c>
      <c r="C545" s="56" t="s">
        <v>547</v>
      </c>
      <c r="D545" s="56" t="s">
        <v>414</v>
      </c>
      <c r="E545" s="48" t="s">
        <v>415</v>
      </c>
      <c r="F545" s="49">
        <f>F546</f>
        <v>8689.9</v>
      </c>
    </row>
    <row r="546" spans="1:6" ht="20.25" customHeight="1">
      <c r="A546" s="56" t="s">
        <v>163</v>
      </c>
      <c r="B546" s="58" t="s">
        <v>288</v>
      </c>
      <c r="C546" s="56" t="s">
        <v>547</v>
      </c>
      <c r="D546" s="56" t="s">
        <v>423</v>
      </c>
      <c r="E546" s="48" t="s">
        <v>424</v>
      </c>
      <c r="F546" s="49">
        <f>F547</f>
        <v>8689.9</v>
      </c>
    </row>
    <row r="547" spans="1:6" ht="49.5">
      <c r="A547" s="56" t="s">
        <v>163</v>
      </c>
      <c r="B547" s="56" t="s">
        <v>288</v>
      </c>
      <c r="C547" s="56" t="s">
        <v>547</v>
      </c>
      <c r="D547" s="56" t="s">
        <v>353</v>
      </c>
      <c r="E547" s="48" t="s">
        <v>354</v>
      </c>
      <c r="F547" s="49">
        <f>8477.5+212.4</f>
        <v>8689.9</v>
      </c>
    </row>
    <row r="548" spans="1:6" ht="33">
      <c r="A548" s="56" t="s">
        <v>163</v>
      </c>
      <c r="B548" s="58" t="s">
        <v>288</v>
      </c>
      <c r="C548" s="11" t="s">
        <v>502</v>
      </c>
      <c r="D548" s="56"/>
      <c r="E548" s="48" t="s">
        <v>501</v>
      </c>
      <c r="F548" s="49">
        <f aca="true" t="shared" si="7" ref="F548:F557">F549</f>
        <v>172842</v>
      </c>
    </row>
    <row r="549" spans="1:6" ht="33">
      <c r="A549" s="56" t="s">
        <v>163</v>
      </c>
      <c r="B549" s="58" t="s">
        <v>288</v>
      </c>
      <c r="C549" s="11" t="s">
        <v>504</v>
      </c>
      <c r="D549" s="56" t="s">
        <v>340</v>
      </c>
      <c r="E549" s="48" t="s">
        <v>503</v>
      </c>
      <c r="F549" s="49">
        <f t="shared" si="7"/>
        <v>172842</v>
      </c>
    </row>
    <row r="550" spans="1:6" ht="49.5">
      <c r="A550" s="56" t="s">
        <v>163</v>
      </c>
      <c r="B550" s="58" t="s">
        <v>288</v>
      </c>
      <c r="C550" s="11" t="s">
        <v>505</v>
      </c>
      <c r="D550" s="56"/>
      <c r="E550" s="48" t="s">
        <v>491</v>
      </c>
      <c r="F550" s="49">
        <f>F555+F551</f>
        <v>172842</v>
      </c>
    </row>
    <row r="551" spans="1:6" ht="33">
      <c r="A551" s="56" t="s">
        <v>163</v>
      </c>
      <c r="B551" s="58" t="s">
        <v>288</v>
      </c>
      <c r="C551" s="11" t="s">
        <v>589</v>
      </c>
      <c r="D551" s="56"/>
      <c r="E551" s="48" t="s">
        <v>590</v>
      </c>
      <c r="F551" s="49">
        <f>F552</f>
        <v>4763</v>
      </c>
    </row>
    <row r="552" spans="1:6" ht="33">
      <c r="A552" s="56" t="s">
        <v>163</v>
      </c>
      <c r="B552" s="58" t="s">
        <v>288</v>
      </c>
      <c r="C552" s="11" t="s">
        <v>589</v>
      </c>
      <c r="D552" s="56" t="s">
        <v>414</v>
      </c>
      <c r="E552" s="48" t="s">
        <v>415</v>
      </c>
      <c r="F552" s="49">
        <f>F553</f>
        <v>4763</v>
      </c>
    </row>
    <row r="553" spans="1:6" ht="16.5">
      <c r="A553" s="56" t="s">
        <v>163</v>
      </c>
      <c r="B553" s="58" t="s">
        <v>288</v>
      </c>
      <c r="C553" s="11" t="s">
        <v>589</v>
      </c>
      <c r="D553" s="56" t="s">
        <v>423</v>
      </c>
      <c r="E553" s="48" t="s">
        <v>424</v>
      </c>
      <c r="F553" s="49">
        <f>F554</f>
        <v>4763</v>
      </c>
    </row>
    <row r="554" spans="1:6" ht="16.5">
      <c r="A554" s="56" t="s">
        <v>163</v>
      </c>
      <c r="B554" s="58" t="s">
        <v>288</v>
      </c>
      <c r="C554" s="11" t="s">
        <v>589</v>
      </c>
      <c r="D554" s="56" t="s">
        <v>372</v>
      </c>
      <c r="E554" s="48" t="s">
        <v>373</v>
      </c>
      <c r="F554" s="49">
        <v>4763</v>
      </c>
    </row>
    <row r="555" spans="1:6" ht="66">
      <c r="A555" s="56" t="s">
        <v>163</v>
      </c>
      <c r="B555" s="56" t="s">
        <v>288</v>
      </c>
      <c r="C555" s="11" t="s">
        <v>507</v>
      </c>
      <c r="D555" s="56"/>
      <c r="E555" s="48" t="s">
        <v>506</v>
      </c>
      <c r="F555" s="49">
        <f t="shared" si="7"/>
        <v>168079</v>
      </c>
    </row>
    <row r="556" spans="1:6" ht="33">
      <c r="A556" s="56" t="s">
        <v>163</v>
      </c>
      <c r="B556" s="11" t="s">
        <v>288</v>
      </c>
      <c r="C556" s="11" t="s">
        <v>507</v>
      </c>
      <c r="D556" s="56" t="s">
        <v>414</v>
      </c>
      <c r="E556" s="48" t="s">
        <v>415</v>
      </c>
      <c r="F556" s="49">
        <f t="shared" si="7"/>
        <v>168079</v>
      </c>
    </row>
    <row r="557" spans="1:6" ht="16.5">
      <c r="A557" s="56" t="s">
        <v>163</v>
      </c>
      <c r="B557" s="11" t="s">
        <v>288</v>
      </c>
      <c r="C557" s="11" t="s">
        <v>507</v>
      </c>
      <c r="D557" s="56" t="s">
        <v>423</v>
      </c>
      <c r="E557" s="48" t="s">
        <v>424</v>
      </c>
      <c r="F557" s="49">
        <f t="shared" si="7"/>
        <v>168079</v>
      </c>
    </row>
    <row r="558" spans="1:6" ht="49.5">
      <c r="A558" s="56" t="s">
        <v>163</v>
      </c>
      <c r="B558" s="11" t="s">
        <v>288</v>
      </c>
      <c r="C558" s="11" t="s">
        <v>507</v>
      </c>
      <c r="D558" s="56" t="s">
        <v>353</v>
      </c>
      <c r="E558" s="48" t="s">
        <v>354</v>
      </c>
      <c r="F558" s="49">
        <v>168079</v>
      </c>
    </row>
    <row r="559" spans="1:6" ht="16.5">
      <c r="A559" s="56" t="s">
        <v>163</v>
      </c>
      <c r="B559" s="15" t="s">
        <v>270</v>
      </c>
      <c r="C559" s="15"/>
      <c r="D559" s="15"/>
      <c r="E559" s="12" t="s">
        <v>258</v>
      </c>
      <c r="F559" s="49">
        <f>F560</f>
        <v>300</v>
      </c>
    </row>
    <row r="560" spans="1:6" ht="16.5">
      <c r="A560" s="56" t="s">
        <v>163</v>
      </c>
      <c r="B560" s="15" t="s">
        <v>270</v>
      </c>
      <c r="C560" s="11" t="s">
        <v>248</v>
      </c>
      <c r="D560" s="11"/>
      <c r="E560" s="12" t="s">
        <v>351</v>
      </c>
      <c r="F560" s="49">
        <f>F561</f>
        <v>300</v>
      </c>
    </row>
    <row r="561" spans="1:6" ht="33">
      <c r="A561" s="56" t="s">
        <v>163</v>
      </c>
      <c r="B561" s="15" t="s">
        <v>270</v>
      </c>
      <c r="C561" s="56" t="s">
        <v>539</v>
      </c>
      <c r="D561" s="56"/>
      <c r="E561" s="48" t="s">
        <v>540</v>
      </c>
      <c r="F561" s="49">
        <f>F562</f>
        <v>300</v>
      </c>
    </row>
    <row r="562" spans="1:6" ht="16.5">
      <c r="A562" s="56" t="s">
        <v>163</v>
      </c>
      <c r="B562" s="15" t="s">
        <v>270</v>
      </c>
      <c r="C562" s="15" t="s">
        <v>50</v>
      </c>
      <c r="D562" s="15"/>
      <c r="E562" s="12" t="s">
        <v>51</v>
      </c>
      <c r="F562" s="49">
        <f>F563</f>
        <v>300</v>
      </c>
    </row>
    <row r="563" spans="1:6" ht="16.5">
      <c r="A563" s="56" t="s">
        <v>163</v>
      </c>
      <c r="B563" s="15" t="s">
        <v>270</v>
      </c>
      <c r="C563" s="15" t="s">
        <v>50</v>
      </c>
      <c r="D563" s="48">
        <v>323</v>
      </c>
      <c r="E563" s="48" t="s">
        <v>367</v>
      </c>
      <c r="F563" s="49">
        <v>300</v>
      </c>
    </row>
    <row r="564" spans="1:6" ht="16.5">
      <c r="A564" s="56" t="s">
        <v>163</v>
      </c>
      <c r="B564" s="56" t="s">
        <v>289</v>
      </c>
      <c r="C564" s="56"/>
      <c r="D564" s="56"/>
      <c r="E564" s="48" t="s">
        <v>185</v>
      </c>
      <c r="F564" s="49">
        <f>F565</f>
        <v>15515.6</v>
      </c>
    </row>
    <row r="565" spans="1:6" ht="16.5">
      <c r="A565" s="56" t="s">
        <v>163</v>
      </c>
      <c r="B565" s="56" t="s">
        <v>289</v>
      </c>
      <c r="C565" s="11" t="s">
        <v>248</v>
      </c>
      <c r="D565" s="11"/>
      <c r="E565" s="12" t="s">
        <v>351</v>
      </c>
      <c r="F565" s="49">
        <f>F566</f>
        <v>15515.6</v>
      </c>
    </row>
    <row r="566" spans="1:6" ht="33">
      <c r="A566" s="56" t="s">
        <v>163</v>
      </c>
      <c r="B566" s="56" t="s">
        <v>289</v>
      </c>
      <c r="C566" s="56" t="s">
        <v>539</v>
      </c>
      <c r="D566" s="56"/>
      <c r="E566" s="48" t="s">
        <v>540</v>
      </c>
      <c r="F566" s="49">
        <f>F567+F576+F589</f>
        <v>15515.6</v>
      </c>
    </row>
    <row r="567" spans="1:6" ht="16.5">
      <c r="A567" s="56" t="s">
        <v>163</v>
      </c>
      <c r="B567" s="56" t="s">
        <v>289</v>
      </c>
      <c r="C567" s="56" t="s">
        <v>549</v>
      </c>
      <c r="D567" s="56"/>
      <c r="E567" s="48" t="s">
        <v>550</v>
      </c>
      <c r="F567" s="49">
        <f>F568+F572</f>
        <v>2156.5000000000005</v>
      </c>
    </row>
    <row r="568" spans="1:6" ht="49.5">
      <c r="A568" s="56" t="s">
        <v>163</v>
      </c>
      <c r="B568" s="56" t="s">
        <v>289</v>
      </c>
      <c r="C568" s="56" t="s">
        <v>549</v>
      </c>
      <c r="D568" s="56" t="s">
        <v>395</v>
      </c>
      <c r="E568" s="48" t="s">
        <v>396</v>
      </c>
      <c r="F568" s="49">
        <f>F569</f>
        <v>2093.6000000000004</v>
      </c>
    </row>
    <row r="569" spans="1:6" ht="16.5">
      <c r="A569" s="56" t="s">
        <v>163</v>
      </c>
      <c r="B569" s="56" t="s">
        <v>289</v>
      </c>
      <c r="C569" s="56" t="s">
        <v>549</v>
      </c>
      <c r="D569" s="56" t="s">
        <v>397</v>
      </c>
      <c r="E569" s="48" t="s">
        <v>398</v>
      </c>
      <c r="F569" s="49">
        <f>F570+F571</f>
        <v>2093.6000000000004</v>
      </c>
    </row>
    <row r="570" spans="1:6" ht="16.5">
      <c r="A570" s="56" t="s">
        <v>163</v>
      </c>
      <c r="B570" s="56" t="s">
        <v>289</v>
      </c>
      <c r="C570" s="56" t="s">
        <v>549</v>
      </c>
      <c r="D570" s="56" t="s">
        <v>399</v>
      </c>
      <c r="E570" s="48" t="s">
        <v>400</v>
      </c>
      <c r="F570" s="49">
        <f>1856.4+75.7</f>
        <v>1932.1000000000001</v>
      </c>
    </row>
    <row r="571" spans="1:6" ht="16.5">
      <c r="A571" s="56" t="s">
        <v>163</v>
      </c>
      <c r="B571" s="56" t="s">
        <v>289</v>
      </c>
      <c r="C571" s="56" t="s">
        <v>549</v>
      </c>
      <c r="D571" s="56" t="s">
        <v>401</v>
      </c>
      <c r="E571" s="48" t="s">
        <v>402</v>
      </c>
      <c r="F571" s="49">
        <v>161.5</v>
      </c>
    </row>
    <row r="572" spans="1:6" ht="16.5">
      <c r="A572" s="56" t="s">
        <v>163</v>
      </c>
      <c r="B572" s="56" t="s">
        <v>289</v>
      </c>
      <c r="C572" s="56" t="s">
        <v>549</v>
      </c>
      <c r="D572" s="56" t="s">
        <v>403</v>
      </c>
      <c r="E572" s="48" t="s">
        <v>404</v>
      </c>
      <c r="F572" s="49">
        <f>F573</f>
        <v>62.89999999999999</v>
      </c>
    </row>
    <row r="573" spans="1:6" ht="16.5">
      <c r="A573" s="56" t="s">
        <v>163</v>
      </c>
      <c r="B573" s="56" t="s">
        <v>289</v>
      </c>
      <c r="C573" s="56" t="s">
        <v>549</v>
      </c>
      <c r="D573" s="56" t="s">
        <v>405</v>
      </c>
      <c r="E573" s="48" t="s">
        <v>406</v>
      </c>
      <c r="F573" s="49">
        <f>F575+F574</f>
        <v>62.89999999999999</v>
      </c>
    </row>
    <row r="574" spans="1:6" ht="16.5">
      <c r="A574" s="56" t="s">
        <v>163</v>
      </c>
      <c r="B574" s="56" t="s">
        <v>289</v>
      </c>
      <c r="C574" s="56" t="s">
        <v>549</v>
      </c>
      <c r="D574" s="56" t="s">
        <v>476</v>
      </c>
      <c r="E574" s="48" t="s">
        <v>477</v>
      </c>
      <c r="F574" s="49">
        <v>16.4</v>
      </c>
    </row>
    <row r="575" spans="1:6" ht="16.5">
      <c r="A575" s="56" t="s">
        <v>163</v>
      </c>
      <c r="B575" s="56" t="s">
        <v>289</v>
      </c>
      <c r="C575" s="56" t="s">
        <v>549</v>
      </c>
      <c r="D575" s="56" t="s">
        <v>356</v>
      </c>
      <c r="E575" s="48" t="s">
        <v>407</v>
      </c>
      <c r="F575" s="49">
        <f>57.9+80.7-75.7-16.4</f>
        <v>46.49999999999999</v>
      </c>
    </row>
    <row r="576" spans="1:6" ht="33">
      <c r="A576" s="56" t="s">
        <v>163</v>
      </c>
      <c r="B576" s="56" t="s">
        <v>289</v>
      </c>
      <c r="C576" s="56" t="s">
        <v>551</v>
      </c>
      <c r="D576" s="56"/>
      <c r="E576" s="48" t="s">
        <v>380</v>
      </c>
      <c r="F576" s="49">
        <f>F577+F581+F585</f>
        <v>8650.1</v>
      </c>
    </row>
    <row r="577" spans="1:6" ht="49.5">
      <c r="A577" s="56" t="s">
        <v>163</v>
      </c>
      <c r="B577" s="56" t="s">
        <v>289</v>
      </c>
      <c r="C577" s="56" t="s">
        <v>551</v>
      </c>
      <c r="D577" s="56" t="s">
        <v>395</v>
      </c>
      <c r="E577" s="48" t="s">
        <v>396</v>
      </c>
      <c r="F577" s="49">
        <f>F578</f>
        <v>6718.3</v>
      </c>
    </row>
    <row r="578" spans="1:6" ht="16.5">
      <c r="A578" s="56" t="s">
        <v>163</v>
      </c>
      <c r="B578" s="56" t="s">
        <v>289</v>
      </c>
      <c r="C578" s="56" t="s">
        <v>551</v>
      </c>
      <c r="D578" s="56" t="s">
        <v>425</v>
      </c>
      <c r="E578" s="48" t="s">
        <v>426</v>
      </c>
      <c r="F578" s="49">
        <f>F579+F580</f>
        <v>6718.3</v>
      </c>
    </row>
    <row r="579" spans="1:6" ht="16.5">
      <c r="A579" s="56" t="s">
        <v>163</v>
      </c>
      <c r="B579" s="56" t="s">
        <v>289</v>
      </c>
      <c r="C579" s="56" t="s">
        <v>551</v>
      </c>
      <c r="D579" s="56" t="s">
        <v>427</v>
      </c>
      <c r="E579" s="48" t="s">
        <v>400</v>
      </c>
      <c r="F579" s="49">
        <f>6650+67.1</f>
        <v>6717.1</v>
      </c>
    </row>
    <row r="580" spans="1:6" ht="16.5">
      <c r="A580" s="56" t="s">
        <v>163</v>
      </c>
      <c r="B580" s="56" t="s">
        <v>289</v>
      </c>
      <c r="C580" s="56" t="s">
        <v>551</v>
      </c>
      <c r="D580" s="56" t="s">
        <v>428</v>
      </c>
      <c r="E580" s="48" t="s">
        <v>402</v>
      </c>
      <c r="F580" s="49">
        <v>1.2</v>
      </c>
    </row>
    <row r="581" spans="1:6" ht="16.5">
      <c r="A581" s="56" t="s">
        <v>163</v>
      </c>
      <c r="B581" s="56" t="s">
        <v>289</v>
      </c>
      <c r="C581" s="56" t="s">
        <v>551</v>
      </c>
      <c r="D581" s="56" t="s">
        <v>403</v>
      </c>
      <c r="E581" s="48" t="s">
        <v>404</v>
      </c>
      <c r="F581" s="49">
        <f>F582</f>
        <v>1702.3000000000002</v>
      </c>
    </row>
    <row r="582" spans="1:6" ht="16.5">
      <c r="A582" s="56" t="s">
        <v>163</v>
      </c>
      <c r="B582" s="56" t="s">
        <v>289</v>
      </c>
      <c r="C582" s="56" t="s">
        <v>551</v>
      </c>
      <c r="D582" s="56" t="s">
        <v>405</v>
      </c>
      <c r="E582" s="48" t="s">
        <v>406</v>
      </c>
      <c r="F582" s="49">
        <f>F584+F583</f>
        <v>1702.3000000000002</v>
      </c>
    </row>
    <row r="583" spans="1:6" ht="16.5">
      <c r="A583" s="56" t="s">
        <v>163</v>
      </c>
      <c r="B583" s="56" t="s">
        <v>289</v>
      </c>
      <c r="C583" s="56" t="s">
        <v>551</v>
      </c>
      <c r="D583" s="56" t="s">
        <v>476</v>
      </c>
      <c r="E583" s="48" t="s">
        <v>477</v>
      </c>
      <c r="F583" s="49">
        <v>226.4</v>
      </c>
    </row>
    <row r="584" spans="1:6" ht="16.5">
      <c r="A584" s="56" t="s">
        <v>163</v>
      </c>
      <c r="B584" s="56" t="s">
        <v>289</v>
      </c>
      <c r="C584" s="56" t="s">
        <v>551</v>
      </c>
      <c r="D584" s="56" t="s">
        <v>356</v>
      </c>
      <c r="E584" s="48" t="s">
        <v>407</v>
      </c>
      <c r="F584" s="49">
        <f>1703.5-227.6</f>
        <v>1475.9</v>
      </c>
    </row>
    <row r="585" spans="1:6" ht="16.5">
      <c r="A585" s="56" t="s">
        <v>163</v>
      </c>
      <c r="B585" s="56" t="s">
        <v>289</v>
      </c>
      <c r="C585" s="56" t="s">
        <v>551</v>
      </c>
      <c r="D585" s="56" t="s">
        <v>408</v>
      </c>
      <c r="E585" s="48" t="s">
        <v>409</v>
      </c>
      <c r="F585" s="49">
        <f>F586</f>
        <v>229.5</v>
      </c>
    </row>
    <row r="586" spans="1:6" ht="16.5">
      <c r="A586" s="56" t="s">
        <v>163</v>
      </c>
      <c r="B586" s="56" t="s">
        <v>289</v>
      </c>
      <c r="C586" s="56" t="s">
        <v>551</v>
      </c>
      <c r="D586" s="56" t="s">
        <v>410</v>
      </c>
      <c r="E586" s="48" t="s">
        <v>411</v>
      </c>
      <c r="F586" s="49">
        <f>F587+F588</f>
        <v>229.5</v>
      </c>
    </row>
    <row r="587" spans="1:6" ht="16.5">
      <c r="A587" s="56" t="s">
        <v>163</v>
      </c>
      <c r="B587" s="56" t="s">
        <v>289</v>
      </c>
      <c r="C587" s="56" t="s">
        <v>551</v>
      </c>
      <c r="D587" s="56" t="s">
        <v>355</v>
      </c>
      <c r="E587" s="48" t="s">
        <v>311</v>
      </c>
      <c r="F587" s="49">
        <v>109.5</v>
      </c>
    </row>
    <row r="588" spans="1:6" ht="16.5">
      <c r="A588" s="56" t="s">
        <v>163</v>
      </c>
      <c r="B588" s="56" t="s">
        <v>289</v>
      </c>
      <c r="C588" s="56" t="s">
        <v>551</v>
      </c>
      <c r="D588" s="56" t="s">
        <v>412</v>
      </c>
      <c r="E588" s="48" t="s">
        <v>413</v>
      </c>
      <c r="F588" s="49">
        <v>120</v>
      </c>
    </row>
    <row r="589" spans="1:6" ht="33">
      <c r="A589" s="56" t="s">
        <v>163</v>
      </c>
      <c r="B589" s="56" t="s">
        <v>289</v>
      </c>
      <c r="C589" s="56" t="s">
        <v>552</v>
      </c>
      <c r="D589" s="56"/>
      <c r="E589" s="48" t="s">
        <v>441</v>
      </c>
      <c r="F589" s="49">
        <f>F590+F594</f>
        <v>4709</v>
      </c>
    </row>
    <row r="590" spans="1:6" ht="49.5">
      <c r="A590" s="56" t="s">
        <v>163</v>
      </c>
      <c r="B590" s="56" t="s">
        <v>289</v>
      </c>
      <c r="C590" s="56" t="s">
        <v>552</v>
      </c>
      <c r="D590" s="56" t="s">
        <v>395</v>
      </c>
      <c r="E590" s="48" t="s">
        <v>396</v>
      </c>
      <c r="F590" s="49">
        <f>F591</f>
        <v>3900.3999999999996</v>
      </c>
    </row>
    <row r="591" spans="1:6" ht="16.5">
      <c r="A591" s="56" t="s">
        <v>163</v>
      </c>
      <c r="B591" s="56" t="s">
        <v>289</v>
      </c>
      <c r="C591" s="56" t="s">
        <v>552</v>
      </c>
      <c r="D591" s="56" t="s">
        <v>425</v>
      </c>
      <c r="E591" s="48" t="s">
        <v>426</v>
      </c>
      <c r="F591" s="49">
        <f>F592+F593</f>
        <v>3900.3999999999996</v>
      </c>
    </row>
    <row r="592" spans="1:6" ht="16.5">
      <c r="A592" s="56" t="s">
        <v>163</v>
      </c>
      <c r="B592" s="56" t="s">
        <v>289</v>
      </c>
      <c r="C592" s="56" t="s">
        <v>552</v>
      </c>
      <c r="D592" s="56" t="s">
        <v>427</v>
      </c>
      <c r="E592" s="48" t="s">
        <v>400</v>
      </c>
      <c r="F592" s="49">
        <v>3899.2</v>
      </c>
    </row>
    <row r="593" spans="1:6" ht="16.5">
      <c r="A593" s="56" t="s">
        <v>163</v>
      </c>
      <c r="B593" s="56" t="s">
        <v>289</v>
      </c>
      <c r="C593" s="56" t="s">
        <v>552</v>
      </c>
      <c r="D593" s="56" t="s">
        <v>428</v>
      </c>
      <c r="E593" s="48" t="s">
        <v>402</v>
      </c>
      <c r="F593" s="49">
        <f>0.6+0.6</f>
        <v>1.2</v>
      </c>
    </row>
    <row r="594" spans="1:6" ht="16.5">
      <c r="A594" s="56" t="s">
        <v>163</v>
      </c>
      <c r="B594" s="56" t="s">
        <v>289</v>
      </c>
      <c r="C594" s="56" t="s">
        <v>552</v>
      </c>
      <c r="D594" s="56" t="s">
        <v>403</v>
      </c>
      <c r="E594" s="48" t="s">
        <v>404</v>
      </c>
      <c r="F594" s="49">
        <f>F595</f>
        <v>808.6000000000001</v>
      </c>
    </row>
    <row r="595" spans="1:6" ht="16.5">
      <c r="A595" s="56" t="s">
        <v>163</v>
      </c>
      <c r="B595" s="56" t="s">
        <v>289</v>
      </c>
      <c r="C595" s="56" t="s">
        <v>552</v>
      </c>
      <c r="D595" s="56" t="s">
        <v>405</v>
      </c>
      <c r="E595" s="48" t="s">
        <v>406</v>
      </c>
      <c r="F595" s="49">
        <f>F597+F596</f>
        <v>808.6000000000001</v>
      </c>
    </row>
    <row r="596" spans="1:6" ht="16.5">
      <c r="A596" s="56" t="s">
        <v>163</v>
      </c>
      <c r="B596" s="56" t="s">
        <v>289</v>
      </c>
      <c r="C596" s="56" t="s">
        <v>552</v>
      </c>
      <c r="D596" s="56" t="s">
        <v>476</v>
      </c>
      <c r="E596" s="48" t="s">
        <v>477</v>
      </c>
      <c r="F596" s="49">
        <v>699.7</v>
      </c>
    </row>
    <row r="597" spans="1:6" ht="16.5">
      <c r="A597" s="56" t="s">
        <v>163</v>
      </c>
      <c r="B597" s="56" t="s">
        <v>289</v>
      </c>
      <c r="C597" s="56" t="s">
        <v>552</v>
      </c>
      <c r="D597" s="56" t="s">
        <v>356</v>
      </c>
      <c r="E597" s="48" t="s">
        <v>407</v>
      </c>
      <c r="F597" s="49">
        <f>809.2-700.3</f>
        <v>108.90000000000009</v>
      </c>
    </row>
    <row r="598" spans="1:6" ht="16.5">
      <c r="A598" s="56" t="s">
        <v>163</v>
      </c>
      <c r="B598" s="56" t="s">
        <v>271</v>
      </c>
      <c r="C598" s="56"/>
      <c r="D598" s="56"/>
      <c r="E598" s="48" t="s">
        <v>260</v>
      </c>
      <c r="F598" s="49">
        <f>F599+F613</f>
        <v>3968.2</v>
      </c>
    </row>
    <row r="599" spans="1:6" ht="16.5">
      <c r="A599" s="56" t="s">
        <v>163</v>
      </c>
      <c r="B599" s="56" t="s">
        <v>272</v>
      </c>
      <c r="C599" s="56"/>
      <c r="D599" s="56"/>
      <c r="E599" s="48" t="s">
        <v>266</v>
      </c>
      <c r="F599" s="49">
        <f>F600+F606</f>
        <v>287</v>
      </c>
    </row>
    <row r="600" spans="1:6" ht="16.5">
      <c r="A600" s="56" t="s">
        <v>163</v>
      </c>
      <c r="B600" s="56" t="s">
        <v>272</v>
      </c>
      <c r="C600" s="56" t="s">
        <v>197</v>
      </c>
      <c r="D600" s="56"/>
      <c r="E600" s="48" t="s">
        <v>196</v>
      </c>
      <c r="F600" s="49">
        <f>F601</f>
        <v>268.6</v>
      </c>
    </row>
    <row r="601" spans="1:6" ht="23.25" customHeight="1">
      <c r="A601" s="56" t="s">
        <v>163</v>
      </c>
      <c r="B601" s="66" t="s">
        <v>272</v>
      </c>
      <c r="C601" s="66" t="s">
        <v>200</v>
      </c>
      <c r="D601" s="66"/>
      <c r="E601" s="48" t="s">
        <v>195</v>
      </c>
      <c r="F601" s="49">
        <f>F602</f>
        <v>268.6</v>
      </c>
    </row>
    <row r="602" spans="1:6" ht="49.5">
      <c r="A602" s="56" t="s">
        <v>163</v>
      </c>
      <c r="B602" s="56" t="s">
        <v>272</v>
      </c>
      <c r="C602" s="56" t="s">
        <v>204</v>
      </c>
      <c r="D602" s="56"/>
      <c r="E602" s="48" t="s">
        <v>326</v>
      </c>
      <c r="F602" s="49">
        <f>F603</f>
        <v>268.6</v>
      </c>
    </row>
    <row r="603" spans="1:6" ht="16.5">
      <c r="A603" s="56" t="s">
        <v>163</v>
      </c>
      <c r="B603" s="56" t="s">
        <v>272</v>
      </c>
      <c r="C603" s="56" t="s">
        <v>204</v>
      </c>
      <c r="D603" s="56" t="s">
        <v>429</v>
      </c>
      <c r="E603" s="48" t="s">
        <v>430</v>
      </c>
      <c r="F603" s="49">
        <f>F604</f>
        <v>268.6</v>
      </c>
    </row>
    <row r="604" spans="1:6" ht="16.5">
      <c r="A604" s="56" t="s">
        <v>163</v>
      </c>
      <c r="B604" s="56" t="s">
        <v>272</v>
      </c>
      <c r="C604" s="56" t="s">
        <v>204</v>
      </c>
      <c r="D604" s="56" t="s">
        <v>433</v>
      </c>
      <c r="E604" s="48" t="s">
        <v>434</v>
      </c>
      <c r="F604" s="49">
        <f>F605</f>
        <v>268.6</v>
      </c>
    </row>
    <row r="605" spans="1:6" ht="16.5">
      <c r="A605" s="56" t="s">
        <v>163</v>
      </c>
      <c r="B605" s="56" t="s">
        <v>272</v>
      </c>
      <c r="C605" s="56" t="s">
        <v>204</v>
      </c>
      <c r="D605" s="56" t="s">
        <v>366</v>
      </c>
      <c r="E605" s="48" t="s">
        <v>367</v>
      </c>
      <c r="F605" s="49">
        <v>268.6</v>
      </c>
    </row>
    <row r="606" spans="1:6" ht="33">
      <c r="A606" s="56" t="s">
        <v>163</v>
      </c>
      <c r="B606" s="66" t="s">
        <v>272</v>
      </c>
      <c r="C606" s="56" t="s">
        <v>486</v>
      </c>
      <c r="D606" s="56"/>
      <c r="E606" s="48" t="s">
        <v>487</v>
      </c>
      <c r="F606" s="49">
        <f aca="true" t="shared" si="8" ref="F606:F611">F607</f>
        <v>18.4</v>
      </c>
    </row>
    <row r="607" spans="1:6" ht="16.5">
      <c r="A607" s="56" t="s">
        <v>163</v>
      </c>
      <c r="B607" s="56" t="s">
        <v>272</v>
      </c>
      <c r="C607" s="56" t="s">
        <v>592</v>
      </c>
      <c r="D607" s="56"/>
      <c r="E607" s="48" t="s">
        <v>591</v>
      </c>
      <c r="F607" s="49">
        <f t="shared" si="8"/>
        <v>18.4</v>
      </c>
    </row>
    <row r="608" spans="1:6" ht="49.5">
      <c r="A608" s="56" t="s">
        <v>163</v>
      </c>
      <c r="B608" s="56" t="s">
        <v>272</v>
      </c>
      <c r="C608" s="56" t="s">
        <v>593</v>
      </c>
      <c r="D608" s="56"/>
      <c r="E608" s="48" t="s">
        <v>491</v>
      </c>
      <c r="F608" s="49">
        <f t="shared" si="8"/>
        <v>18.4</v>
      </c>
    </row>
    <row r="609" spans="1:6" ht="99">
      <c r="A609" s="56" t="s">
        <v>163</v>
      </c>
      <c r="B609" s="56" t="s">
        <v>272</v>
      </c>
      <c r="C609" s="56" t="s">
        <v>595</v>
      </c>
      <c r="D609" s="56"/>
      <c r="E609" s="85" t="s">
        <v>594</v>
      </c>
      <c r="F609" s="49">
        <f t="shared" si="8"/>
        <v>18.4</v>
      </c>
    </row>
    <row r="610" spans="1:6" ht="16.5">
      <c r="A610" s="56" t="s">
        <v>163</v>
      </c>
      <c r="B610" s="56" t="s">
        <v>272</v>
      </c>
      <c r="C610" s="56" t="s">
        <v>595</v>
      </c>
      <c r="D610" s="56" t="s">
        <v>429</v>
      </c>
      <c r="E610" s="48" t="s">
        <v>430</v>
      </c>
      <c r="F610" s="49">
        <f t="shared" si="8"/>
        <v>18.4</v>
      </c>
    </row>
    <row r="611" spans="1:6" ht="16.5">
      <c r="A611" s="56" t="s">
        <v>163</v>
      </c>
      <c r="B611" s="56" t="s">
        <v>272</v>
      </c>
      <c r="C611" s="56" t="s">
        <v>595</v>
      </c>
      <c r="D611" s="56" t="s">
        <v>433</v>
      </c>
      <c r="E611" s="48" t="s">
        <v>434</v>
      </c>
      <c r="F611" s="49">
        <f t="shared" si="8"/>
        <v>18.4</v>
      </c>
    </row>
    <row r="612" spans="1:6" ht="16.5">
      <c r="A612" s="56" t="s">
        <v>163</v>
      </c>
      <c r="B612" s="56" t="s">
        <v>272</v>
      </c>
      <c r="C612" s="56" t="s">
        <v>595</v>
      </c>
      <c r="D612" s="56" t="s">
        <v>366</v>
      </c>
      <c r="E612" s="48" t="s">
        <v>367</v>
      </c>
      <c r="F612" s="49">
        <v>18.4</v>
      </c>
    </row>
    <row r="613" spans="1:6" ht="16.5">
      <c r="A613" s="56" t="s">
        <v>163</v>
      </c>
      <c r="B613" s="56" t="s">
        <v>484</v>
      </c>
      <c r="C613" s="56" t="s">
        <v>340</v>
      </c>
      <c r="D613" s="56" t="s">
        <v>340</v>
      </c>
      <c r="E613" s="48" t="s">
        <v>485</v>
      </c>
      <c r="F613" s="49">
        <f aca="true" t="shared" si="9" ref="F613:F619">F614</f>
        <v>3681.2</v>
      </c>
    </row>
    <row r="614" spans="1:6" ht="33">
      <c r="A614" s="56" t="s">
        <v>163</v>
      </c>
      <c r="B614" s="56" t="s">
        <v>484</v>
      </c>
      <c r="C614" s="11" t="s">
        <v>502</v>
      </c>
      <c r="D614" s="56"/>
      <c r="E614" s="48" t="s">
        <v>501</v>
      </c>
      <c r="F614" s="49">
        <f t="shared" si="9"/>
        <v>3681.2</v>
      </c>
    </row>
    <row r="615" spans="1:6" ht="33">
      <c r="A615" s="56" t="s">
        <v>163</v>
      </c>
      <c r="B615" s="56" t="s">
        <v>484</v>
      </c>
      <c r="C615" s="11" t="s">
        <v>504</v>
      </c>
      <c r="D615" s="56" t="s">
        <v>340</v>
      </c>
      <c r="E615" s="48" t="s">
        <v>503</v>
      </c>
      <c r="F615" s="49">
        <f t="shared" si="9"/>
        <v>3681.2</v>
      </c>
    </row>
    <row r="616" spans="1:6" ht="49.5">
      <c r="A616" s="56" t="s">
        <v>163</v>
      </c>
      <c r="B616" s="56" t="s">
        <v>484</v>
      </c>
      <c r="C616" s="11" t="s">
        <v>505</v>
      </c>
      <c r="D616" s="56"/>
      <c r="E616" s="48" t="s">
        <v>491</v>
      </c>
      <c r="F616" s="49">
        <f t="shared" si="9"/>
        <v>3681.2</v>
      </c>
    </row>
    <row r="617" spans="1:6" ht="49.5">
      <c r="A617" s="56" t="s">
        <v>163</v>
      </c>
      <c r="B617" s="56" t="s">
        <v>484</v>
      </c>
      <c r="C617" s="11" t="s">
        <v>513</v>
      </c>
      <c r="D617" s="56"/>
      <c r="E617" s="48" t="s">
        <v>512</v>
      </c>
      <c r="F617" s="49">
        <f t="shared" si="9"/>
        <v>3681.2</v>
      </c>
    </row>
    <row r="618" spans="1:6" ht="16.5">
      <c r="A618" s="56" t="s">
        <v>163</v>
      </c>
      <c r="B618" s="56" t="s">
        <v>484</v>
      </c>
      <c r="C618" s="11" t="s">
        <v>513</v>
      </c>
      <c r="D618" s="56" t="s">
        <v>429</v>
      </c>
      <c r="E618" s="48" t="s">
        <v>430</v>
      </c>
      <c r="F618" s="49">
        <f t="shared" si="9"/>
        <v>3681.2</v>
      </c>
    </row>
    <row r="619" spans="1:6" ht="16.5">
      <c r="A619" s="56" t="s">
        <v>163</v>
      </c>
      <c r="B619" s="56" t="s">
        <v>484</v>
      </c>
      <c r="C619" s="11" t="s">
        <v>513</v>
      </c>
      <c r="D619" s="56" t="s">
        <v>431</v>
      </c>
      <c r="E619" s="48" t="s">
        <v>432</v>
      </c>
      <c r="F619" s="49">
        <f t="shared" si="9"/>
        <v>3681.2</v>
      </c>
    </row>
    <row r="620" spans="1:6" ht="16.5">
      <c r="A620" s="56" t="s">
        <v>163</v>
      </c>
      <c r="B620" s="56" t="s">
        <v>484</v>
      </c>
      <c r="C620" s="11" t="s">
        <v>513</v>
      </c>
      <c r="D620" s="15" t="s">
        <v>358</v>
      </c>
      <c r="E620" s="74" t="s">
        <v>359</v>
      </c>
      <c r="F620" s="49">
        <v>3681.2</v>
      </c>
    </row>
    <row r="621" spans="1:6" ht="33">
      <c r="A621" s="62" t="s">
        <v>473</v>
      </c>
      <c r="B621" s="62"/>
      <c r="C621" s="62"/>
      <c r="D621" s="62"/>
      <c r="E621" s="63" t="s">
        <v>474</v>
      </c>
      <c r="F621" s="61">
        <f aca="true" t="shared" si="10" ref="F621:F628">F622</f>
        <v>45.800000000000004</v>
      </c>
    </row>
    <row r="622" spans="1:6" ht="16.5">
      <c r="A622" s="56" t="s">
        <v>473</v>
      </c>
      <c r="B622" s="56" t="s">
        <v>292</v>
      </c>
      <c r="C622" s="56"/>
      <c r="D622" s="56"/>
      <c r="E622" s="48" t="s">
        <v>247</v>
      </c>
      <c r="F622" s="49">
        <f t="shared" si="10"/>
        <v>45.800000000000004</v>
      </c>
    </row>
    <row r="623" spans="1:6" ht="33">
      <c r="A623" s="56" t="s">
        <v>473</v>
      </c>
      <c r="B623" s="56" t="s">
        <v>283</v>
      </c>
      <c r="C623" s="56"/>
      <c r="D623" s="56"/>
      <c r="E623" s="48" t="s">
        <v>199</v>
      </c>
      <c r="F623" s="49">
        <f t="shared" si="10"/>
        <v>45.800000000000004</v>
      </c>
    </row>
    <row r="624" spans="1:6" ht="33">
      <c r="A624" s="56" t="s">
        <v>473</v>
      </c>
      <c r="B624" s="56" t="s">
        <v>283</v>
      </c>
      <c r="C624" s="56" t="s">
        <v>215</v>
      </c>
      <c r="D624" s="56"/>
      <c r="E624" s="48" t="s">
        <v>238</v>
      </c>
      <c r="F624" s="49">
        <f t="shared" si="10"/>
        <v>45.800000000000004</v>
      </c>
    </row>
    <row r="625" spans="1:6" ht="16.5">
      <c r="A625" s="56" t="s">
        <v>473</v>
      </c>
      <c r="B625" s="56" t="s">
        <v>283</v>
      </c>
      <c r="C625" s="56" t="s">
        <v>242</v>
      </c>
      <c r="D625" s="56"/>
      <c r="E625" s="48" t="s">
        <v>243</v>
      </c>
      <c r="F625" s="49">
        <f t="shared" si="10"/>
        <v>45.800000000000004</v>
      </c>
    </row>
    <row r="626" spans="1:6" ht="49.5">
      <c r="A626" s="56" t="s">
        <v>473</v>
      </c>
      <c r="B626" s="56" t="s">
        <v>283</v>
      </c>
      <c r="C626" s="56" t="s">
        <v>312</v>
      </c>
      <c r="D626" s="56"/>
      <c r="E626" s="48" t="s">
        <v>475</v>
      </c>
      <c r="F626" s="49">
        <f>F627+F630</f>
        <v>45.800000000000004</v>
      </c>
    </row>
    <row r="627" spans="1:6" ht="49.5">
      <c r="A627" s="56" t="s">
        <v>473</v>
      </c>
      <c r="B627" s="56" t="s">
        <v>283</v>
      </c>
      <c r="C627" s="56" t="s">
        <v>312</v>
      </c>
      <c r="D627" s="56" t="s">
        <v>395</v>
      </c>
      <c r="E627" s="48" t="s">
        <v>396</v>
      </c>
      <c r="F627" s="49">
        <f t="shared" si="10"/>
        <v>44.900000000000006</v>
      </c>
    </row>
    <row r="628" spans="1:6" ht="16.5">
      <c r="A628" s="56" t="s">
        <v>473</v>
      </c>
      <c r="B628" s="56" t="s">
        <v>283</v>
      </c>
      <c r="C628" s="56" t="s">
        <v>312</v>
      </c>
      <c r="D628" s="56" t="s">
        <v>397</v>
      </c>
      <c r="E628" s="48" t="s">
        <v>398</v>
      </c>
      <c r="F628" s="49">
        <f t="shared" si="10"/>
        <v>44.900000000000006</v>
      </c>
    </row>
    <row r="629" spans="1:6" ht="16.5">
      <c r="A629" s="56" t="s">
        <v>473</v>
      </c>
      <c r="B629" s="56" t="s">
        <v>283</v>
      </c>
      <c r="C629" s="56" t="s">
        <v>312</v>
      </c>
      <c r="D629" s="56" t="s">
        <v>399</v>
      </c>
      <c r="E629" s="48" t="s">
        <v>400</v>
      </c>
      <c r="F629" s="49">
        <f>47.1-0.9-1.3</f>
        <v>44.900000000000006</v>
      </c>
    </row>
    <row r="630" spans="1:6" ht="16.5">
      <c r="A630" s="56" t="s">
        <v>473</v>
      </c>
      <c r="B630" s="56" t="s">
        <v>283</v>
      </c>
      <c r="C630" s="56" t="s">
        <v>312</v>
      </c>
      <c r="D630" s="56" t="s">
        <v>408</v>
      </c>
      <c r="E630" s="48" t="s">
        <v>409</v>
      </c>
      <c r="F630" s="49">
        <f>F631</f>
        <v>0.9</v>
      </c>
    </row>
    <row r="631" spans="1:6" ht="16.5">
      <c r="A631" s="56" t="s">
        <v>473</v>
      </c>
      <c r="B631" s="56" t="s">
        <v>283</v>
      </c>
      <c r="C631" s="56" t="s">
        <v>312</v>
      </c>
      <c r="D631" s="56" t="s">
        <v>410</v>
      </c>
      <c r="E631" s="48" t="s">
        <v>411</v>
      </c>
      <c r="F631" s="49">
        <f>F632</f>
        <v>0.9</v>
      </c>
    </row>
    <row r="632" spans="1:6" ht="16.5">
      <c r="A632" s="56" t="s">
        <v>473</v>
      </c>
      <c r="B632" s="56" t="s">
        <v>283</v>
      </c>
      <c r="C632" s="56" t="s">
        <v>312</v>
      </c>
      <c r="D632" s="56" t="s">
        <v>412</v>
      </c>
      <c r="E632" s="48" t="s">
        <v>413</v>
      </c>
      <c r="F632" s="49">
        <v>0.9</v>
      </c>
    </row>
    <row r="633" spans="1:6" ht="16.5">
      <c r="A633" s="75"/>
      <c r="B633" s="75"/>
      <c r="C633" s="75"/>
      <c r="D633" s="75"/>
      <c r="E633" s="76"/>
      <c r="F633" s="77"/>
    </row>
  </sheetData>
  <sheetProtection/>
  <mergeCells count="5">
    <mergeCell ref="A5:F5"/>
    <mergeCell ref="E1:F1"/>
    <mergeCell ref="E2:F2"/>
    <mergeCell ref="E3:F3"/>
    <mergeCell ref="A4:F4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0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7.125" style="42" customWidth="1"/>
    <col min="2" max="2" width="13.125" style="42" customWidth="1"/>
    <col min="3" max="3" width="6.00390625" style="42" customWidth="1"/>
    <col min="4" max="4" width="87.875" style="43" customWidth="1"/>
    <col min="5" max="5" width="11.375" style="51" customWidth="1"/>
    <col min="6" max="7" width="10.875" style="43" bestFit="1" customWidth="1"/>
    <col min="8" max="16384" width="9.125" style="43" customWidth="1"/>
  </cols>
  <sheetData>
    <row r="1" spans="1:5" s="55" customFormat="1" ht="16.5">
      <c r="A1" s="57"/>
      <c r="B1" s="57"/>
      <c r="C1" s="57"/>
      <c r="D1" s="139" t="s">
        <v>127</v>
      </c>
      <c r="E1" s="139"/>
    </row>
    <row r="2" spans="1:5" s="55" customFormat="1" ht="16.5">
      <c r="A2" s="57"/>
      <c r="B2" s="57"/>
      <c r="C2" s="57"/>
      <c r="D2" s="139" t="s">
        <v>207</v>
      </c>
      <c r="E2" s="139"/>
    </row>
    <row r="3" spans="1:5" ht="16.5">
      <c r="A3" s="57"/>
      <c r="B3" s="57"/>
      <c r="C3" s="57"/>
      <c r="D3" s="140" t="s">
        <v>646</v>
      </c>
      <c r="E3" s="139"/>
    </row>
    <row r="4" spans="1:5" ht="16.5">
      <c r="A4" s="141"/>
      <c r="B4" s="141"/>
      <c r="C4" s="141"/>
      <c r="D4" s="142"/>
      <c r="E4" s="141"/>
    </row>
    <row r="5" spans="1:5" ht="16.5">
      <c r="A5" s="143" t="s">
        <v>180</v>
      </c>
      <c r="B5" s="143"/>
      <c r="C5" s="143"/>
      <c r="D5" s="143"/>
      <c r="E5" s="143"/>
    </row>
    <row r="6" spans="1:5" ht="16.5">
      <c r="A6" s="143" t="s">
        <v>181</v>
      </c>
      <c r="B6" s="143"/>
      <c r="C6" s="143"/>
      <c r="D6" s="143"/>
      <c r="E6" s="143"/>
    </row>
    <row r="7" spans="1:5" ht="16.5">
      <c r="A7" s="143" t="s">
        <v>386</v>
      </c>
      <c r="B7" s="143"/>
      <c r="C7" s="143"/>
      <c r="D7" s="143"/>
      <c r="E7" s="143"/>
    </row>
    <row r="8" spans="1:7" ht="16.5">
      <c r="A8" s="141"/>
      <c r="B8" s="141"/>
      <c r="C8" s="141"/>
      <c r="D8" s="142"/>
      <c r="E8" s="141"/>
      <c r="G8" s="44"/>
    </row>
    <row r="9" spans="1:6" ht="33">
      <c r="A9" s="54" t="s">
        <v>268</v>
      </c>
      <c r="B9" s="54" t="s">
        <v>210</v>
      </c>
      <c r="C9" s="54" t="s">
        <v>211</v>
      </c>
      <c r="D9" s="54" t="s">
        <v>212</v>
      </c>
      <c r="E9" s="45" t="s">
        <v>296</v>
      </c>
      <c r="F9" s="44"/>
    </row>
    <row r="10" spans="1:6" ht="16.5">
      <c r="A10" s="54">
        <v>1</v>
      </c>
      <c r="B10" s="54">
        <v>2</v>
      </c>
      <c r="C10" s="54">
        <v>3</v>
      </c>
      <c r="D10" s="53">
        <v>4</v>
      </c>
      <c r="E10" s="46">
        <v>5</v>
      </c>
      <c r="F10" s="44"/>
    </row>
    <row r="11" spans="1:7" s="47" customFormat="1" ht="16.5">
      <c r="A11" s="59"/>
      <c r="B11" s="59"/>
      <c r="C11" s="59"/>
      <c r="D11" s="60" t="s">
        <v>295</v>
      </c>
      <c r="E11" s="61">
        <f>E12+E143+E178+E231+E296+E436+E471+E539+E569+E585</f>
        <v>630392.2</v>
      </c>
      <c r="G11" s="70"/>
    </row>
    <row r="12" spans="1:5" s="47" customFormat="1" ht="16.5">
      <c r="A12" s="62" t="s">
        <v>291</v>
      </c>
      <c r="B12" s="62"/>
      <c r="C12" s="62"/>
      <c r="D12" s="63" t="s">
        <v>214</v>
      </c>
      <c r="E12" s="61">
        <f>E13+E20+E46+E78+E94+E99</f>
        <v>63675.5</v>
      </c>
    </row>
    <row r="13" spans="1:5" ht="33">
      <c r="A13" s="56" t="s">
        <v>278</v>
      </c>
      <c r="B13" s="56"/>
      <c r="C13" s="56"/>
      <c r="D13" s="48" t="s">
        <v>299</v>
      </c>
      <c r="E13" s="49">
        <f>E14</f>
        <v>1401.8</v>
      </c>
    </row>
    <row r="14" spans="1:5" ht="41.25" customHeight="1">
      <c r="A14" s="56" t="s">
        <v>278</v>
      </c>
      <c r="B14" s="56" t="s">
        <v>215</v>
      </c>
      <c r="C14" s="56"/>
      <c r="D14" s="48" t="s">
        <v>238</v>
      </c>
      <c r="E14" s="49">
        <f>E15</f>
        <v>1401.8</v>
      </c>
    </row>
    <row r="15" spans="1:5" ht="16.5">
      <c r="A15" s="56" t="s">
        <v>278</v>
      </c>
      <c r="B15" s="56" t="s">
        <v>239</v>
      </c>
      <c r="C15" s="56"/>
      <c r="D15" s="48" t="s">
        <v>240</v>
      </c>
      <c r="E15" s="49">
        <f>E16</f>
        <v>1401.8</v>
      </c>
    </row>
    <row r="16" spans="1:5" ht="49.5">
      <c r="A16" s="56" t="s">
        <v>278</v>
      </c>
      <c r="B16" s="56" t="s">
        <v>239</v>
      </c>
      <c r="C16" s="56" t="s">
        <v>395</v>
      </c>
      <c r="D16" s="48" t="s">
        <v>396</v>
      </c>
      <c r="E16" s="49">
        <f>E17</f>
        <v>1401.8</v>
      </c>
    </row>
    <row r="17" spans="1:5" ht="16.5">
      <c r="A17" s="56" t="s">
        <v>278</v>
      </c>
      <c r="B17" s="56" t="s">
        <v>239</v>
      </c>
      <c r="C17" s="56" t="s">
        <v>397</v>
      </c>
      <c r="D17" s="48" t="s">
        <v>398</v>
      </c>
      <c r="E17" s="49">
        <f>E18+E19</f>
        <v>1401.8</v>
      </c>
    </row>
    <row r="18" spans="1:5" ht="16.5">
      <c r="A18" s="56" t="s">
        <v>278</v>
      </c>
      <c r="B18" s="56" t="s">
        <v>239</v>
      </c>
      <c r="C18" s="56" t="s">
        <v>399</v>
      </c>
      <c r="D18" s="48" t="s">
        <v>400</v>
      </c>
      <c r="E18" s="49">
        <f>'№4'!F16</f>
        <v>1295</v>
      </c>
    </row>
    <row r="19" spans="1:5" ht="16.5">
      <c r="A19" s="56" t="s">
        <v>278</v>
      </c>
      <c r="B19" s="56" t="s">
        <v>239</v>
      </c>
      <c r="C19" s="56" t="s">
        <v>401</v>
      </c>
      <c r="D19" s="48" t="s">
        <v>402</v>
      </c>
      <c r="E19" s="49">
        <f>'№4'!F17</f>
        <v>106.8</v>
      </c>
    </row>
    <row r="20" spans="1:5" ht="33">
      <c r="A20" s="56" t="s">
        <v>279</v>
      </c>
      <c r="B20" s="56"/>
      <c r="C20" s="56"/>
      <c r="D20" s="48" t="s">
        <v>241</v>
      </c>
      <c r="E20" s="49">
        <f>E21</f>
        <v>4356.6</v>
      </c>
    </row>
    <row r="21" spans="1:5" ht="37.5" customHeight="1">
      <c r="A21" s="56" t="s">
        <v>279</v>
      </c>
      <c r="B21" s="56" t="s">
        <v>215</v>
      </c>
      <c r="C21" s="56"/>
      <c r="D21" s="48" t="s">
        <v>238</v>
      </c>
      <c r="E21" s="49">
        <f>E22+E36+E41</f>
        <v>4356.6</v>
      </c>
    </row>
    <row r="22" spans="1:5" ht="16.5">
      <c r="A22" s="56" t="s">
        <v>279</v>
      </c>
      <c r="B22" s="56" t="s">
        <v>242</v>
      </c>
      <c r="C22" s="56"/>
      <c r="D22" s="48" t="s">
        <v>243</v>
      </c>
      <c r="E22" s="49">
        <f>E23</f>
        <v>2755.3</v>
      </c>
    </row>
    <row r="23" spans="1:5" ht="49.5">
      <c r="A23" s="56" t="s">
        <v>279</v>
      </c>
      <c r="B23" s="56" t="s">
        <v>312</v>
      </c>
      <c r="C23" s="56"/>
      <c r="D23" s="48" t="s">
        <v>454</v>
      </c>
      <c r="E23" s="49">
        <f>E24+E28+E33</f>
        <v>2755.3</v>
      </c>
    </row>
    <row r="24" spans="1:5" ht="49.5">
      <c r="A24" s="56" t="s">
        <v>279</v>
      </c>
      <c r="B24" s="56" t="s">
        <v>312</v>
      </c>
      <c r="C24" s="56" t="s">
        <v>395</v>
      </c>
      <c r="D24" s="48" t="s">
        <v>396</v>
      </c>
      <c r="E24" s="49">
        <f>E25</f>
        <v>1756.1000000000001</v>
      </c>
    </row>
    <row r="25" spans="1:5" ht="16.5">
      <c r="A25" s="56" t="s">
        <v>279</v>
      </c>
      <c r="B25" s="56" t="s">
        <v>312</v>
      </c>
      <c r="C25" s="56" t="s">
        <v>397</v>
      </c>
      <c r="D25" s="48" t="s">
        <v>398</v>
      </c>
      <c r="E25" s="49">
        <f>E26+E27</f>
        <v>1756.1000000000001</v>
      </c>
    </row>
    <row r="26" spans="1:5" ht="16.5">
      <c r="A26" s="56" t="s">
        <v>279</v>
      </c>
      <c r="B26" s="56" t="s">
        <v>312</v>
      </c>
      <c r="C26" s="56" t="s">
        <v>399</v>
      </c>
      <c r="D26" s="48" t="s">
        <v>400</v>
      </c>
      <c r="E26" s="49">
        <f>'№4'!F385</f>
        <v>1616.2</v>
      </c>
    </row>
    <row r="27" spans="1:5" ht="16.5">
      <c r="A27" s="56" t="s">
        <v>279</v>
      </c>
      <c r="B27" s="56" t="s">
        <v>312</v>
      </c>
      <c r="C27" s="56" t="s">
        <v>401</v>
      </c>
      <c r="D27" s="48" t="s">
        <v>402</v>
      </c>
      <c r="E27" s="49">
        <f>'№4'!F386</f>
        <v>139.9</v>
      </c>
    </row>
    <row r="28" spans="1:5" ht="20.25" customHeight="1">
      <c r="A28" s="56" t="s">
        <v>279</v>
      </c>
      <c r="B28" s="56" t="s">
        <v>312</v>
      </c>
      <c r="C28" s="56" t="s">
        <v>403</v>
      </c>
      <c r="D28" s="48" t="s">
        <v>404</v>
      </c>
      <c r="E28" s="49">
        <f>E29</f>
        <v>998.6000000000001</v>
      </c>
    </row>
    <row r="29" spans="1:5" ht="20.25" customHeight="1">
      <c r="A29" s="56" t="s">
        <v>279</v>
      </c>
      <c r="B29" s="56" t="s">
        <v>312</v>
      </c>
      <c r="C29" s="56" t="s">
        <v>405</v>
      </c>
      <c r="D29" s="48" t="s">
        <v>406</v>
      </c>
      <c r="E29" s="49">
        <f>E32+E30+E31</f>
        <v>998.6000000000001</v>
      </c>
    </row>
    <row r="30" spans="1:5" ht="33">
      <c r="A30" s="56" t="s">
        <v>279</v>
      </c>
      <c r="B30" s="56" t="s">
        <v>312</v>
      </c>
      <c r="C30" s="56" t="s">
        <v>476</v>
      </c>
      <c r="D30" s="48" t="s">
        <v>477</v>
      </c>
      <c r="E30" s="49">
        <f>'№4'!F389</f>
        <v>128.7</v>
      </c>
    </row>
    <row r="31" spans="1:5" ht="33">
      <c r="A31" s="56" t="s">
        <v>279</v>
      </c>
      <c r="B31" s="56" t="s">
        <v>312</v>
      </c>
      <c r="C31" s="56" t="s">
        <v>480</v>
      </c>
      <c r="D31" s="48" t="s">
        <v>481</v>
      </c>
      <c r="E31" s="49">
        <f>'№4'!F390</f>
        <v>60</v>
      </c>
    </row>
    <row r="32" spans="1:5" ht="22.5" customHeight="1">
      <c r="A32" s="56" t="s">
        <v>279</v>
      </c>
      <c r="B32" s="56" t="s">
        <v>312</v>
      </c>
      <c r="C32" s="56" t="s">
        <v>356</v>
      </c>
      <c r="D32" s="48" t="s">
        <v>407</v>
      </c>
      <c r="E32" s="49">
        <f>'№4'!F391</f>
        <v>809.9000000000001</v>
      </c>
    </row>
    <row r="33" spans="1:5" ht="22.5" customHeight="1">
      <c r="A33" s="56" t="s">
        <v>279</v>
      </c>
      <c r="B33" s="56" t="s">
        <v>312</v>
      </c>
      <c r="C33" s="56" t="s">
        <v>408</v>
      </c>
      <c r="D33" s="48" t="s">
        <v>409</v>
      </c>
      <c r="E33" s="49">
        <f>E34</f>
        <v>0.6</v>
      </c>
    </row>
    <row r="34" spans="1:5" ht="22.5" customHeight="1">
      <c r="A34" s="56" t="s">
        <v>279</v>
      </c>
      <c r="B34" s="56" t="s">
        <v>312</v>
      </c>
      <c r="C34" s="56" t="s">
        <v>410</v>
      </c>
      <c r="D34" s="48" t="s">
        <v>411</v>
      </c>
      <c r="E34" s="49">
        <f>E35</f>
        <v>0.6</v>
      </c>
    </row>
    <row r="35" spans="1:5" ht="22.5" customHeight="1">
      <c r="A35" s="56" t="s">
        <v>279</v>
      </c>
      <c r="B35" s="56" t="s">
        <v>312</v>
      </c>
      <c r="C35" s="56" t="s">
        <v>412</v>
      </c>
      <c r="D35" s="48" t="s">
        <v>413</v>
      </c>
      <c r="E35" s="49">
        <f>'№4'!F394</f>
        <v>0.6</v>
      </c>
    </row>
    <row r="36" spans="1:5" ht="16.5">
      <c r="A36" s="56" t="s">
        <v>279</v>
      </c>
      <c r="B36" s="56" t="s">
        <v>205</v>
      </c>
      <c r="C36" s="56"/>
      <c r="D36" s="48" t="s">
        <v>206</v>
      </c>
      <c r="E36" s="49">
        <f>E37</f>
        <v>1166.7</v>
      </c>
    </row>
    <row r="37" spans="1:5" ht="49.5">
      <c r="A37" s="56" t="s">
        <v>279</v>
      </c>
      <c r="B37" s="56" t="s">
        <v>205</v>
      </c>
      <c r="C37" s="56" t="s">
        <v>395</v>
      </c>
      <c r="D37" s="48" t="s">
        <v>396</v>
      </c>
      <c r="E37" s="49">
        <f>E38</f>
        <v>1166.7</v>
      </c>
    </row>
    <row r="38" spans="1:5" ht="16.5">
      <c r="A38" s="56" t="s">
        <v>279</v>
      </c>
      <c r="B38" s="56" t="s">
        <v>205</v>
      </c>
      <c r="C38" s="56" t="s">
        <v>397</v>
      </c>
      <c r="D38" s="48" t="s">
        <v>398</v>
      </c>
      <c r="E38" s="49">
        <f>E39+E40</f>
        <v>1166.7</v>
      </c>
    </row>
    <row r="39" spans="1:5" ht="16.5">
      <c r="A39" s="56" t="s">
        <v>279</v>
      </c>
      <c r="B39" s="56" t="s">
        <v>205</v>
      </c>
      <c r="C39" s="56" t="s">
        <v>399</v>
      </c>
      <c r="D39" s="48" t="s">
        <v>400</v>
      </c>
      <c r="E39" s="49">
        <f>'№4'!F398</f>
        <v>1059.9</v>
      </c>
    </row>
    <row r="40" spans="1:5" ht="16.5">
      <c r="A40" s="56" t="s">
        <v>279</v>
      </c>
      <c r="B40" s="56" t="s">
        <v>205</v>
      </c>
      <c r="C40" s="56" t="s">
        <v>401</v>
      </c>
      <c r="D40" s="48" t="s">
        <v>402</v>
      </c>
      <c r="E40" s="49">
        <f>'№4'!F399</f>
        <v>106.8</v>
      </c>
    </row>
    <row r="41" spans="1:5" ht="16.5">
      <c r="A41" s="56" t="s">
        <v>279</v>
      </c>
      <c r="B41" s="56" t="s">
        <v>331</v>
      </c>
      <c r="C41" s="56"/>
      <c r="D41" s="48" t="s">
        <v>332</v>
      </c>
      <c r="E41" s="49">
        <f>E42</f>
        <v>434.6</v>
      </c>
    </row>
    <row r="42" spans="1:5" ht="49.5">
      <c r="A42" s="56" t="s">
        <v>279</v>
      </c>
      <c r="B42" s="56" t="s">
        <v>331</v>
      </c>
      <c r="C42" s="56" t="s">
        <v>395</v>
      </c>
      <c r="D42" s="48" t="s">
        <v>396</v>
      </c>
      <c r="E42" s="49">
        <f>E43</f>
        <v>434.6</v>
      </c>
    </row>
    <row r="43" spans="1:5" ht="16.5">
      <c r="A43" s="56" t="s">
        <v>279</v>
      </c>
      <c r="B43" s="56" t="s">
        <v>331</v>
      </c>
      <c r="C43" s="56" t="s">
        <v>397</v>
      </c>
      <c r="D43" s="48" t="s">
        <v>398</v>
      </c>
      <c r="E43" s="49">
        <f>E44+E45</f>
        <v>434.6</v>
      </c>
    </row>
    <row r="44" spans="1:5" ht="16.5">
      <c r="A44" s="56" t="s">
        <v>279</v>
      </c>
      <c r="B44" s="56" t="s">
        <v>331</v>
      </c>
      <c r="C44" s="56" t="s">
        <v>399</v>
      </c>
      <c r="D44" s="48" t="s">
        <v>400</v>
      </c>
      <c r="E44" s="49">
        <f>'№4'!F403</f>
        <v>386.5</v>
      </c>
    </row>
    <row r="45" spans="1:5" ht="16.5">
      <c r="A45" s="56" t="s">
        <v>279</v>
      </c>
      <c r="B45" s="56" t="s">
        <v>331</v>
      </c>
      <c r="C45" s="56" t="s">
        <v>401</v>
      </c>
      <c r="D45" s="48" t="s">
        <v>402</v>
      </c>
      <c r="E45" s="49">
        <f>'№4'!F404</f>
        <v>48.1</v>
      </c>
    </row>
    <row r="46" spans="1:5" ht="49.5">
      <c r="A46" s="56" t="s">
        <v>280</v>
      </c>
      <c r="B46" s="56"/>
      <c r="C46" s="56"/>
      <c r="D46" s="48" t="s">
        <v>244</v>
      </c>
      <c r="E46" s="49">
        <f>E47+E67</f>
        <v>39309.4</v>
      </c>
    </row>
    <row r="47" spans="1:5" ht="37.5" customHeight="1">
      <c r="A47" s="56" t="s">
        <v>280</v>
      </c>
      <c r="B47" s="56" t="s">
        <v>215</v>
      </c>
      <c r="C47" s="56"/>
      <c r="D47" s="48" t="s">
        <v>238</v>
      </c>
      <c r="E47" s="49">
        <f>E48</f>
        <v>38677.4</v>
      </c>
    </row>
    <row r="48" spans="1:5" ht="16.5">
      <c r="A48" s="56" t="s">
        <v>280</v>
      </c>
      <c r="B48" s="56" t="s">
        <v>242</v>
      </c>
      <c r="C48" s="56"/>
      <c r="D48" s="48" t="s">
        <v>243</v>
      </c>
      <c r="E48" s="49">
        <f>E49+E63</f>
        <v>38677.4</v>
      </c>
    </row>
    <row r="49" spans="1:5" ht="49.5">
      <c r="A49" s="56" t="s">
        <v>280</v>
      </c>
      <c r="B49" s="56" t="s">
        <v>312</v>
      </c>
      <c r="C49" s="56"/>
      <c r="D49" s="48" t="s">
        <v>454</v>
      </c>
      <c r="E49" s="49">
        <f>E50+E54+E59</f>
        <v>38598.9</v>
      </c>
    </row>
    <row r="50" spans="1:5" ht="49.5">
      <c r="A50" s="56" t="s">
        <v>280</v>
      </c>
      <c r="B50" s="56" t="s">
        <v>312</v>
      </c>
      <c r="C50" s="56" t="s">
        <v>395</v>
      </c>
      <c r="D50" s="48" t="s">
        <v>396</v>
      </c>
      <c r="E50" s="49">
        <f>E51</f>
        <v>29838.8</v>
      </c>
    </row>
    <row r="51" spans="1:5" ht="16.5">
      <c r="A51" s="56" t="s">
        <v>280</v>
      </c>
      <c r="B51" s="56" t="s">
        <v>312</v>
      </c>
      <c r="C51" s="56" t="s">
        <v>397</v>
      </c>
      <c r="D51" s="48" t="s">
        <v>398</v>
      </c>
      <c r="E51" s="49">
        <f>E52+E53</f>
        <v>29838.8</v>
      </c>
    </row>
    <row r="52" spans="1:5" ht="16.5">
      <c r="A52" s="56" t="s">
        <v>280</v>
      </c>
      <c r="B52" s="56" t="s">
        <v>312</v>
      </c>
      <c r="C52" s="56" t="s">
        <v>399</v>
      </c>
      <c r="D52" s="48" t="s">
        <v>400</v>
      </c>
      <c r="E52" s="49">
        <f>'№4'!F24</f>
        <v>27532.7</v>
      </c>
    </row>
    <row r="53" spans="1:5" ht="16.5">
      <c r="A53" s="56" t="s">
        <v>280</v>
      </c>
      <c r="B53" s="56" t="s">
        <v>312</v>
      </c>
      <c r="C53" s="56" t="s">
        <v>401</v>
      </c>
      <c r="D53" s="48" t="s">
        <v>402</v>
      </c>
      <c r="E53" s="49">
        <f>'№4'!F25</f>
        <v>2306.1</v>
      </c>
    </row>
    <row r="54" spans="1:5" ht="16.5">
      <c r="A54" s="56" t="s">
        <v>280</v>
      </c>
      <c r="B54" s="56" t="s">
        <v>312</v>
      </c>
      <c r="C54" s="56" t="s">
        <v>403</v>
      </c>
      <c r="D54" s="48" t="s">
        <v>404</v>
      </c>
      <c r="E54" s="49">
        <f>E55</f>
        <v>8512.2</v>
      </c>
    </row>
    <row r="55" spans="1:5" ht="16.5">
      <c r="A55" s="56" t="s">
        <v>280</v>
      </c>
      <c r="B55" s="56" t="s">
        <v>312</v>
      </c>
      <c r="C55" s="56" t="s">
        <v>405</v>
      </c>
      <c r="D55" s="48" t="s">
        <v>406</v>
      </c>
      <c r="E55" s="49">
        <f>E58+E56+E57</f>
        <v>8512.2</v>
      </c>
    </row>
    <row r="56" spans="1:5" ht="33">
      <c r="A56" s="56" t="s">
        <v>280</v>
      </c>
      <c r="B56" s="56" t="s">
        <v>312</v>
      </c>
      <c r="C56" s="56" t="s">
        <v>476</v>
      </c>
      <c r="D56" s="48" t="s">
        <v>477</v>
      </c>
      <c r="E56" s="49">
        <f>'№4'!F28</f>
        <v>2198.1</v>
      </c>
    </row>
    <row r="57" spans="1:5" ht="33">
      <c r="A57" s="56" t="s">
        <v>280</v>
      </c>
      <c r="B57" s="56" t="s">
        <v>312</v>
      </c>
      <c r="C57" s="56" t="s">
        <v>480</v>
      </c>
      <c r="D57" s="48" t="s">
        <v>481</v>
      </c>
      <c r="E57" s="49">
        <f>'№4'!F29</f>
        <v>2132.7</v>
      </c>
    </row>
    <row r="58" spans="1:5" ht="22.5" customHeight="1">
      <c r="A58" s="56" t="s">
        <v>280</v>
      </c>
      <c r="B58" s="56" t="s">
        <v>312</v>
      </c>
      <c r="C58" s="56" t="s">
        <v>356</v>
      </c>
      <c r="D58" s="48" t="s">
        <v>407</v>
      </c>
      <c r="E58" s="49">
        <f>'№4'!F30</f>
        <v>4181.4</v>
      </c>
    </row>
    <row r="59" spans="1:5" ht="16.5">
      <c r="A59" s="56" t="s">
        <v>280</v>
      </c>
      <c r="B59" s="56" t="s">
        <v>312</v>
      </c>
      <c r="C59" s="56" t="s">
        <v>408</v>
      </c>
      <c r="D59" s="48" t="s">
        <v>409</v>
      </c>
      <c r="E59" s="49">
        <f>E60</f>
        <v>247.9</v>
      </c>
    </row>
    <row r="60" spans="1:5" ht="16.5">
      <c r="A60" s="56" t="s">
        <v>280</v>
      </c>
      <c r="B60" s="56" t="s">
        <v>312</v>
      </c>
      <c r="C60" s="56" t="s">
        <v>410</v>
      </c>
      <c r="D60" s="48" t="s">
        <v>411</v>
      </c>
      <c r="E60" s="49">
        <f>E61+E62</f>
        <v>247.9</v>
      </c>
    </row>
    <row r="61" spans="1:5" ht="16.5">
      <c r="A61" s="56" t="s">
        <v>280</v>
      </c>
      <c r="B61" s="56" t="s">
        <v>312</v>
      </c>
      <c r="C61" s="56" t="s">
        <v>355</v>
      </c>
      <c r="D61" s="48" t="s">
        <v>311</v>
      </c>
      <c r="E61" s="49">
        <f>'№4'!F33</f>
        <v>225.6</v>
      </c>
    </row>
    <row r="62" spans="1:5" ht="16.5">
      <c r="A62" s="56" t="s">
        <v>280</v>
      </c>
      <c r="B62" s="56" t="s">
        <v>312</v>
      </c>
      <c r="C62" s="56" t="s">
        <v>412</v>
      </c>
      <c r="D62" s="48" t="s">
        <v>413</v>
      </c>
      <c r="E62" s="49">
        <f>'№4'!F34</f>
        <v>22.3</v>
      </c>
    </row>
    <row r="63" spans="1:5" ht="49.5">
      <c r="A63" s="56" t="s">
        <v>280</v>
      </c>
      <c r="B63" s="56" t="s">
        <v>350</v>
      </c>
      <c r="C63" s="56"/>
      <c r="D63" s="12" t="s">
        <v>455</v>
      </c>
      <c r="E63" s="49">
        <f>E64</f>
        <v>78.5</v>
      </c>
    </row>
    <row r="64" spans="1:5" ht="49.5">
      <c r="A64" s="56" t="s">
        <v>280</v>
      </c>
      <c r="B64" s="56" t="s">
        <v>350</v>
      </c>
      <c r="C64" s="56" t="s">
        <v>395</v>
      </c>
      <c r="D64" s="48" t="s">
        <v>396</v>
      </c>
      <c r="E64" s="49">
        <f>E65</f>
        <v>78.5</v>
      </c>
    </row>
    <row r="65" spans="1:5" ht="16.5">
      <c r="A65" s="56" t="s">
        <v>280</v>
      </c>
      <c r="B65" s="56" t="s">
        <v>350</v>
      </c>
      <c r="C65" s="56" t="s">
        <v>397</v>
      </c>
      <c r="D65" s="48" t="s">
        <v>398</v>
      </c>
      <c r="E65" s="49">
        <f>E66</f>
        <v>78.5</v>
      </c>
    </row>
    <row r="66" spans="1:5" ht="16.5">
      <c r="A66" s="56" t="s">
        <v>280</v>
      </c>
      <c r="B66" s="56" t="s">
        <v>350</v>
      </c>
      <c r="C66" s="56" t="s">
        <v>401</v>
      </c>
      <c r="D66" s="48" t="s">
        <v>402</v>
      </c>
      <c r="E66" s="49">
        <f>'№4'!F38</f>
        <v>78.5</v>
      </c>
    </row>
    <row r="67" spans="1:5" ht="33">
      <c r="A67" s="56" t="s">
        <v>280</v>
      </c>
      <c r="B67" s="11" t="s">
        <v>502</v>
      </c>
      <c r="C67" s="56"/>
      <c r="D67" s="48" t="s">
        <v>501</v>
      </c>
      <c r="E67" s="49">
        <f>E68</f>
        <v>632</v>
      </c>
    </row>
    <row r="68" spans="1:5" ht="33">
      <c r="A68" s="56" t="s">
        <v>280</v>
      </c>
      <c r="B68" s="11" t="s">
        <v>504</v>
      </c>
      <c r="C68" s="56" t="s">
        <v>340</v>
      </c>
      <c r="D68" s="48" t="s">
        <v>503</v>
      </c>
      <c r="E68" s="49">
        <f>E69</f>
        <v>632</v>
      </c>
    </row>
    <row r="69" spans="1:5" ht="49.5">
      <c r="A69" s="56" t="s">
        <v>280</v>
      </c>
      <c r="B69" s="11" t="s">
        <v>505</v>
      </c>
      <c r="C69" s="56"/>
      <c r="D69" s="48" t="s">
        <v>491</v>
      </c>
      <c r="E69" s="49">
        <f>E70</f>
        <v>632</v>
      </c>
    </row>
    <row r="70" spans="1:5" ht="49.5">
      <c r="A70" s="56" t="s">
        <v>280</v>
      </c>
      <c r="B70" s="11" t="s">
        <v>518</v>
      </c>
      <c r="C70" s="56"/>
      <c r="D70" s="48" t="s">
        <v>519</v>
      </c>
      <c r="E70" s="49">
        <f>E71+E74</f>
        <v>632</v>
      </c>
    </row>
    <row r="71" spans="1:5" ht="49.5">
      <c r="A71" s="56" t="s">
        <v>280</v>
      </c>
      <c r="B71" s="11" t="s">
        <v>518</v>
      </c>
      <c r="C71" s="56" t="s">
        <v>395</v>
      </c>
      <c r="D71" s="48" t="s">
        <v>396</v>
      </c>
      <c r="E71" s="49">
        <f>E72</f>
        <v>570</v>
      </c>
    </row>
    <row r="72" spans="1:5" ht="16.5">
      <c r="A72" s="56" t="s">
        <v>280</v>
      </c>
      <c r="B72" s="11" t="s">
        <v>518</v>
      </c>
      <c r="C72" s="56" t="s">
        <v>397</v>
      </c>
      <c r="D72" s="48" t="s">
        <v>398</v>
      </c>
      <c r="E72" s="49">
        <f>E73</f>
        <v>570</v>
      </c>
    </row>
    <row r="73" spans="1:5" ht="16.5">
      <c r="A73" s="56" t="s">
        <v>280</v>
      </c>
      <c r="B73" s="11" t="s">
        <v>518</v>
      </c>
      <c r="C73" s="56" t="s">
        <v>399</v>
      </c>
      <c r="D73" s="48" t="s">
        <v>400</v>
      </c>
      <c r="E73" s="49">
        <f>'№4'!F45</f>
        <v>570</v>
      </c>
    </row>
    <row r="74" spans="1:5" ht="16.5">
      <c r="A74" s="56" t="s">
        <v>280</v>
      </c>
      <c r="B74" s="11" t="s">
        <v>518</v>
      </c>
      <c r="C74" s="56" t="s">
        <v>403</v>
      </c>
      <c r="D74" s="48" t="s">
        <v>404</v>
      </c>
      <c r="E74" s="49">
        <f>E75</f>
        <v>62</v>
      </c>
    </row>
    <row r="75" spans="1:5" ht="16.5">
      <c r="A75" s="56" t="s">
        <v>280</v>
      </c>
      <c r="B75" s="11" t="s">
        <v>518</v>
      </c>
      <c r="C75" s="56" t="s">
        <v>405</v>
      </c>
      <c r="D75" s="48" t="s">
        <v>406</v>
      </c>
      <c r="E75" s="49">
        <f>E76+E77</f>
        <v>62</v>
      </c>
    </row>
    <row r="76" spans="1:5" ht="33">
      <c r="A76" s="56" t="s">
        <v>280</v>
      </c>
      <c r="B76" s="11" t="s">
        <v>518</v>
      </c>
      <c r="C76" s="56" t="s">
        <v>476</v>
      </c>
      <c r="D76" s="48" t="s">
        <v>477</v>
      </c>
      <c r="E76" s="49">
        <f>'№4'!F48</f>
        <v>4.8</v>
      </c>
    </row>
    <row r="77" spans="1:5" ht="33">
      <c r="A77" s="56" t="s">
        <v>280</v>
      </c>
      <c r="B77" s="11" t="s">
        <v>518</v>
      </c>
      <c r="C77" s="56" t="s">
        <v>356</v>
      </c>
      <c r="D77" s="48" t="s">
        <v>407</v>
      </c>
      <c r="E77" s="49">
        <f>'№4'!F49</f>
        <v>57.2</v>
      </c>
    </row>
    <row r="78" spans="1:5" ht="33">
      <c r="A78" s="56" t="s">
        <v>281</v>
      </c>
      <c r="B78" s="56"/>
      <c r="C78" s="56"/>
      <c r="D78" s="48" t="s">
        <v>145</v>
      </c>
      <c r="E78" s="49">
        <f>E79</f>
        <v>8925.2</v>
      </c>
    </row>
    <row r="79" spans="1:5" ht="35.25" customHeight="1">
      <c r="A79" s="56" t="s">
        <v>281</v>
      </c>
      <c r="B79" s="56" t="s">
        <v>215</v>
      </c>
      <c r="C79" s="56"/>
      <c r="D79" s="48" t="s">
        <v>238</v>
      </c>
      <c r="E79" s="49">
        <f>E80</f>
        <v>8925.2</v>
      </c>
    </row>
    <row r="80" spans="1:5" ht="16.5">
      <c r="A80" s="56" t="s">
        <v>281</v>
      </c>
      <c r="B80" s="56" t="s">
        <v>242</v>
      </c>
      <c r="C80" s="56"/>
      <c r="D80" s="48" t="s">
        <v>243</v>
      </c>
      <c r="E80" s="49">
        <f>E81</f>
        <v>8925.2</v>
      </c>
    </row>
    <row r="81" spans="1:5" ht="49.5">
      <c r="A81" s="56" t="s">
        <v>281</v>
      </c>
      <c r="B81" s="56" t="s">
        <v>312</v>
      </c>
      <c r="C81" s="56"/>
      <c r="D81" s="48" t="s">
        <v>454</v>
      </c>
      <c r="E81" s="49">
        <f>E82+E86+E90</f>
        <v>8925.2</v>
      </c>
    </row>
    <row r="82" spans="1:5" ht="49.5">
      <c r="A82" s="56" t="s">
        <v>281</v>
      </c>
      <c r="B82" s="56" t="s">
        <v>312</v>
      </c>
      <c r="C82" s="56" t="s">
        <v>395</v>
      </c>
      <c r="D82" s="48" t="s">
        <v>396</v>
      </c>
      <c r="E82" s="49">
        <f>E83</f>
        <v>7116.6</v>
      </c>
    </row>
    <row r="83" spans="1:5" ht="16.5">
      <c r="A83" s="56" t="s">
        <v>281</v>
      </c>
      <c r="B83" s="56" t="s">
        <v>312</v>
      </c>
      <c r="C83" s="56" t="s">
        <v>397</v>
      </c>
      <c r="D83" s="48" t="s">
        <v>398</v>
      </c>
      <c r="E83" s="49">
        <f>E84+E85</f>
        <v>7116.6</v>
      </c>
    </row>
    <row r="84" spans="1:5" ht="16.5">
      <c r="A84" s="56" t="s">
        <v>281</v>
      </c>
      <c r="B84" s="56" t="s">
        <v>312</v>
      </c>
      <c r="C84" s="56" t="s">
        <v>399</v>
      </c>
      <c r="D84" s="48" t="s">
        <v>400</v>
      </c>
      <c r="E84" s="49">
        <f>'№4'!F296</f>
        <v>6504.3</v>
      </c>
    </row>
    <row r="85" spans="1:5" ht="16.5">
      <c r="A85" s="56" t="s">
        <v>281</v>
      </c>
      <c r="B85" s="56" t="s">
        <v>312</v>
      </c>
      <c r="C85" s="56" t="s">
        <v>401</v>
      </c>
      <c r="D85" s="48" t="s">
        <v>402</v>
      </c>
      <c r="E85" s="49">
        <f>'№4'!F297</f>
        <v>612.3</v>
      </c>
    </row>
    <row r="86" spans="1:5" ht="16.5">
      <c r="A86" s="56" t="s">
        <v>281</v>
      </c>
      <c r="B86" s="56" t="s">
        <v>312</v>
      </c>
      <c r="C86" s="56" t="s">
        <v>403</v>
      </c>
      <c r="D86" s="48" t="s">
        <v>404</v>
      </c>
      <c r="E86" s="49">
        <f>E87</f>
        <v>1631.6</v>
      </c>
    </row>
    <row r="87" spans="1:5" ht="16.5">
      <c r="A87" s="56" t="s">
        <v>281</v>
      </c>
      <c r="B87" s="56" t="s">
        <v>312</v>
      </c>
      <c r="C87" s="56" t="s">
        <v>405</v>
      </c>
      <c r="D87" s="48" t="s">
        <v>406</v>
      </c>
      <c r="E87" s="49">
        <f>E89+E88</f>
        <v>1631.6</v>
      </c>
    </row>
    <row r="88" spans="1:5" ht="33">
      <c r="A88" s="56" t="s">
        <v>281</v>
      </c>
      <c r="B88" s="56" t="s">
        <v>312</v>
      </c>
      <c r="C88" s="56" t="s">
        <v>476</v>
      </c>
      <c r="D88" s="48" t="s">
        <v>477</v>
      </c>
      <c r="E88" s="49">
        <f>'№4'!F300</f>
        <v>651.1</v>
      </c>
    </row>
    <row r="89" spans="1:5" ht="22.5" customHeight="1">
      <c r="A89" s="56" t="s">
        <v>281</v>
      </c>
      <c r="B89" s="56" t="s">
        <v>312</v>
      </c>
      <c r="C89" s="56" t="s">
        <v>356</v>
      </c>
      <c r="D89" s="48" t="s">
        <v>407</v>
      </c>
      <c r="E89" s="49">
        <f>'№4'!F301</f>
        <v>980.5</v>
      </c>
    </row>
    <row r="90" spans="1:5" ht="16.5">
      <c r="A90" s="56" t="s">
        <v>281</v>
      </c>
      <c r="B90" s="56" t="s">
        <v>312</v>
      </c>
      <c r="C90" s="56" t="s">
        <v>408</v>
      </c>
      <c r="D90" s="48" t="s">
        <v>409</v>
      </c>
      <c r="E90" s="49">
        <f>E91</f>
        <v>177</v>
      </c>
    </row>
    <row r="91" spans="1:5" ht="16.5">
      <c r="A91" s="56" t="s">
        <v>281</v>
      </c>
      <c r="B91" s="56" t="s">
        <v>312</v>
      </c>
      <c r="C91" s="56" t="s">
        <v>410</v>
      </c>
      <c r="D91" s="48" t="s">
        <v>411</v>
      </c>
      <c r="E91" s="49">
        <f>E92+E93</f>
        <v>177</v>
      </c>
    </row>
    <row r="92" spans="1:5" ht="16.5">
      <c r="A92" s="56" t="s">
        <v>281</v>
      </c>
      <c r="B92" s="56" t="s">
        <v>312</v>
      </c>
      <c r="C92" s="56" t="s">
        <v>355</v>
      </c>
      <c r="D92" s="48" t="s">
        <v>311</v>
      </c>
      <c r="E92" s="49">
        <f>'№4'!F304</f>
        <v>168.2</v>
      </c>
    </row>
    <row r="93" spans="1:5" ht="16.5">
      <c r="A93" s="56" t="s">
        <v>281</v>
      </c>
      <c r="B93" s="56" t="s">
        <v>312</v>
      </c>
      <c r="C93" s="56" t="s">
        <v>412</v>
      </c>
      <c r="D93" s="48" t="s">
        <v>413</v>
      </c>
      <c r="E93" s="49">
        <f>'№4'!F305</f>
        <v>8.8</v>
      </c>
    </row>
    <row r="94" spans="1:5" ht="16.5">
      <c r="A94" s="56" t="s">
        <v>282</v>
      </c>
      <c r="B94" s="56"/>
      <c r="C94" s="56"/>
      <c r="D94" s="48" t="s">
        <v>151</v>
      </c>
      <c r="E94" s="49">
        <f>E95</f>
        <v>2577.7</v>
      </c>
    </row>
    <row r="95" spans="1:5" ht="16.5">
      <c r="A95" s="56" t="s">
        <v>282</v>
      </c>
      <c r="B95" s="56" t="s">
        <v>152</v>
      </c>
      <c r="C95" s="56"/>
      <c r="D95" s="48" t="s">
        <v>151</v>
      </c>
      <c r="E95" s="49">
        <f>E96</f>
        <v>2577.7</v>
      </c>
    </row>
    <row r="96" spans="1:5" ht="16.5">
      <c r="A96" s="56" t="s">
        <v>282</v>
      </c>
      <c r="B96" s="56" t="s">
        <v>153</v>
      </c>
      <c r="C96" s="56"/>
      <c r="D96" s="48" t="s">
        <v>154</v>
      </c>
      <c r="E96" s="49">
        <f>E97</f>
        <v>2577.7</v>
      </c>
    </row>
    <row r="97" spans="1:5" ht="16.5">
      <c r="A97" s="56" t="s">
        <v>282</v>
      </c>
      <c r="B97" s="56" t="s">
        <v>153</v>
      </c>
      <c r="C97" s="56" t="s">
        <v>408</v>
      </c>
      <c r="D97" s="48" t="s">
        <v>409</v>
      </c>
      <c r="E97" s="49">
        <f>E98</f>
        <v>2577.7</v>
      </c>
    </row>
    <row r="98" spans="1:5" ht="16.5">
      <c r="A98" s="56" t="s">
        <v>282</v>
      </c>
      <c r="B98" s="56" t="s">
        <v>153</v>
      </c>
      <c r="C98" s="56" t="s">
        <v>132</v>
      </c>
      <c r="D98" s="48" t="s">
        <v>133</v>
      </c>
      <c r="E98" s="49">
        <f>'№4'!F310</f>
        <v>2577.7</v>
      </c>
    </row>
    <row r="99" spans="1:5" ht="19.5" customHeight="1">
      <c r="A99" s="56" t="s">
        <v>300</v>
      </c>
      <c r="B99" s="56"/>
      <c r="C99" s="56"/>
      <c r="D99" s="48" t="s">
        <v>245</v>
      </c>
      <c r="E99" s="49">
        <f>E127+E100+E118+E123+E132</f>
        <v>7104.8</v>
      </c>
    </row>
    <row r="100" spans="1:5" ht="36.75" customHeight="1">
      <c r="A100" s="56" t="s">
        <v>300</v>
      </c>
      <c r="B100" s="56" t="s">
        <v>215</v>
      </c>
      <c r="C100" s="56"/>
      <c r="D100" s="48" t="s">
        <v>238</v>
      </c>
      <c r="E100" s="49">
        <f>E101</f>
        <v>4864</v>
      </c>
    </row>
    <row r="101" spans="1:5" ht="16.5">
      <c r="A101" s="56" t="s">
        <v>300</v>
      </c>
      <c r="B101" s="56" t="s">
        <v>242</v>
      </c>
      <c r="C101" s="56"/>
      <c r="D101" s="48" t="s">
        <v>243</v>
      </c>
      <c r="E101" s="49">
        <f>E114+E102</f>
        <v>4864</v>
      </c>
    </row>
    <row r="102" spans="1:5" ht="49.5">
      <c r="A102" s="56" t="s">
        <v>300</v>
      </c>
      <c r="B102" s="56" t="s">
        <v>312</v>
      </c>
      <c r="C102" s="56"/>
      <c r="D102" s="48" t="s">
        <v>454</v>
      </c>
      <c r="E102" s="49">
        <f>E103+E107+E111</f>
        <v>4829</v>
      </c>
    </row>
    <row r="103" spans="1:5" ht="49.5">
      <c r="A103" s="56" t="s">
        <v>300</v>
      </c>
      <c r="B103" s="56" t="s">
        <v>312</v>
      </c>
      <c r="C103" s="56" t="s">
        <v>395</v>
      </c>
      <c r="D103" s="48" t="s">
        <v>396</v>
      </c>
      <c r="E103" s="49">
        <f>E104</f>
        <v>4576</v>
      </c>
    </row>
    <row r="104" spans="1:5" ht="16.5">
      <c r="A104" s="56" t="s">
        <v>300</v>
      </c>
      <c r="B104" s="56" t="s">
        <v>312</v>
      </c>
      <c r="C104" s="56" t="s">
        <v>397</v>
      </c>
      <c r="D104" s="48" t="s">
        <v>398</v>
      </c>
      <c r="E104" s="49">
        <f>E105+E106</f>
        <v>4576</v>
      </c>
    </row>
    <row r="105" spans="1:5" ht="16.5">
      <c r="A105" s="56" t="s">
        <v>300</v>
      </c>
      <c r="B105" s="56" t="s">
        <v>312</v>
      </c>
      <c r="C105" s="56" t="s">
        <v>399</v>
      </c>
      <c r="D105" s="48" t="s">
        <v>400</v>
      </c>
      <c r="E105" s="49">
        <f>'№4'!F325</f>
        <v>4105.7</v>
      </c>
    </row>
    <row r="106" spans="1:5" ht="16.5">
      <c r="A106" s="56" t="s">
        <v>300</v>
      </c>
      <c r="B106" s="56" t="s">
        <v>312</v>
      </c>
      <c r="C106" s="56" t="s">
        <v>401</v>
      </c>
      <c r="D106" s="48" t="s">
        <v>402</v>
      </c>
      <c r="E106" s="49">
        <f>'№4'!F326</f>
        <v>470.3</v>
      </c>
    </row>
    <row r="107" spans="1:5" ht="16.5">
      <c r="A107" s="56" t="s">
        <v>300</v>
      </c>
      <c r="B107" s="56" t="s">
        <v>312</v>
      </c>
      <c r="C107" s="56" t="s">
        <v>403</v>
      </c>
      <c r="D107" s="48" t="s">
        <v>404</v>
      </c>
      <c r="E107" s="49">
        <f>E108</f>
        <v>252</v>
      </c>
    </row>
    <row r="108" spans="1:5" ht="16.5">
      <c r="A108" s="56" t="s">
        <v>300</v>
      </c>
      <c r="B108" s="56" t="s">
        <v>312</v>
      </c>
      <c r="C108" s="56" t="s">
        <v>405</v>
      </c>
      <c r="D108" s="48" t="s">
        <v>406</v>
      </c>
      <c r="E108" s="49">
        <f>E110+E109</f>
        <v>252</v>
      </c>
    </row>
    <row r="109" spans="1:5" ht="33">
      <c r="A109" s="56" t="s">
        <v>300</v>
      </c>
      <c r="B109" s="56" t="s">
        <v>312</v>
      </c>
      <c r="C109" s="56" t="s">
        <v>476</v>
      </c>
      <c r="D109" s="48" t="s">
        <v>477</v>
      </c>
      <c r="E109" s="49">
        <f>'№4'!F329</f>
        <v>100</v>
      </c>
    </row>
    <row r="110" spans="1:5" ht="20.25" customHeight="1">
      <c r="A110" s="56" t="s">
        <v>300</v>
      </c>
      <c r="B110" s="56" t="s">
        <v>312</v>
      </c>
      <c r="C110" s="56" t="s">
        <v>356</v>
      </c>
      <c r="D110" s="48" t="s">
        <v>407</v>
      </c>
      <c r="E110" s="49">
        <f>'№4'!F330</f>
        <v>152</v>
      </c>
    </row>
    <row r="111" spans="1:5" ht="16.5">
      <c r="A111" s="56" t="s">
        <v>300</v>
      </c>
      <c r="B111" s="56" t="s">
        <v>312</v>
      </c>
      <c r="C111" s="56" t="s">
        <v>408</v>
      </c>
      <c r="D111" s="48" t="s">
        <v>409</v>
      </c>
      <c r="E111" s="49">
        <f>E112</f>
        <v>1</v>
      </c>
    </row>
    <row r="112" spans="1:5" ht="16.5">
      <c r="A112" s="56" t="s">
        <v>300</v>
      </c>
      <c r="B112" s="56" t="s">
        <v>312</v>
      </c>
      <c r="C112" s="56" t="s">
        <v>410</v>
      </c>
      <c r="D112" s="48" t="s">
        <v>411</v>
      </c>
      <c r="E112" s="49">
        <f>E113</f>
        <v>1</v>
      </c>
    </row>
    <row r="113" spans="1:5" ht="16.5">
      <c r="A113" s="56" t="s">
        <v>300</v>
      </c>
      <c r="B113" s="56" t="s">
        <v>312</v>
      </c>
      <c r="C113" s="56" t="s">
        <v>412</v>
      </c>
      <c r="D113" s="48" t="s">
        <v>413</v>
      </c>
      <c r="E113" s="49">
        <f>'№4'!F333</f>
        <v>1</v>
      </c>
    </row>
    <row r="114" spans="1:5" ht="49.5">
      <c r="A114" s="56" t="s">
        <v>300</v>
      </c>
      <c r="B114" s="56" t="s">
        <v>350</v>
      </c>
      <c r="C114" s="56"/>
      <c r="D114" s="12" t="s">
        <v>455</v>
      </c>
      <c r="E114" s="49">
        <f>E115</f>
        <v>35</v>
      </c>
    </row>
    <row r="115" spans="1:5" ht="49.5">
      <c r="A115" s="56" t="s">
        <v>300</v>
      </c>
      <c r="B115" s="56" t="s">
        <v>350</v>
      </c>
      <c r="C115" s="56" t="s">
        <v>395</v>
      </c>
      <c r="D115" s="48" t="s">
        <v>396</v>
      </c>
      <c r="E115" s="49">
        <f>E116</f>
        <v>35</v>
      </c>
    </row>
    <row r="116" spans="1:5" ht="16.5">
      <c r="A116" s="56" t="s">
        <v>300</v>
      </c>
      <c r="B116" s="56" t="s">
        <v>350</v>
      </c>
      <c r="C116" s="56" t="s">
        <v>397</v>
      </c>
      <c r="D116" s="48" t="s">
        <v>398</v>
      </c>
      <c r="E116" s="49">
        <f>E117</f>
        <v>35</v>
      </c>
    </row>
    <row r="117" spans="1:5" ht="16.5">
      <c r="A117" s="56" t="s">
        <v>300</v>
      </c>
      <c r="B117" s="56" t="s">
        <v>350</v>
      </c>
      <c r="C117" s="56" t="s">
        <v>401</v>
      </c>
      <c r="D117" s="48" t="s">
        <v>402</v>
      </c>
      <c r="E117" s="49">
        <f>'№4'!F56</f>
        <v>35</v>
      </c>
    </row>
    <row r="118" spans="1:5" ht="33">
      <c r="A118" s="56" t="s">
        <v>300</v>
      </c>
      <c r="B118" s="56" t="s">
        <v>155</v>
      </c>
      <c r="C118" s="56"/>
      <c r="D118" s="48" t="s">
        <v>156</v>
      </c>
      <c r="E118" s="49">
        <f>E119</f>
        <v>700</v>
      </c>
    </row>
    <row r="119" spans="1:5" ht="33">
      <c r="A119" s="56" t="s">
        <v>300</v>
      </c>
      <c r="B119" s="56" t="s">
        <v>157</v>
      </c>
      <c r="C119" s="56"/>
      <c r="D119" s="48" t="s">
        <v>158</v>
      </c>
      <c r="E119" s="49">
        <f>E120</f>
        <v>700</v>
      </c>
    </row>
    <row r="120" spans="1:5" ht="16.5">
      <c r="A120" s="56" t="s">
        <v>300</v>
      </c>
      <c r="B120" s="56" t="s">
        <v>157</v>
      </c>
      <c r="C120" s="56" t="s">
        <v>403</v>
      </c>
      <c r="D120" s="48" t="s">
        <v>404</v>
      </c>
      <c r="E120" s="49">
        <f>E121</f>
        <v>700</v>
      </c>
    </row>
    <row r="121" spans="1:5" ht="16.5">
      <c r="A121" s="56" t="s">
        <v>300</v>
      </c>
      <c r="B121" s="56" t="s">
        <v>157</v>
      </c>
      <c r="C121" s="56" t="s">
        <v>405</v>
      </c>
      <c r="D121" s="48" t="s">
        <v>406</v>
      </c>
      <c r="E121" s="49">
        <f>E122</f>
        <v>700</v>
      </c>
    </row>
    <row r="122" spans="1:5" ht="16.5">
      <c r="A122" s="56" t="s">
        <v>300</v>
      </c>
      <c r="B122" s="56" t="s">
        <v>157</v>
      </c>
      <c r="C122" s="56" t="s">
        <v>356</v>
      </c>
      <c r="D122" s="48" t="s">
        <v>357</v>
      </c>
      <c r="E122" s="49">
        <f>'№4'!F338</f>
        <v>700</v>
      </c>
    </row>
    <row r="123" spans="1:5" ht="33">
      <c r="A123" s="56" t="s">
        <v>300</v>
      </c>
      <c r="B123" s="11" t="s">
        <v>444</v>
      </c>
      <c r="C123" s="11"/>
      <c r="D123" s="12" t="s">
        <v>445</v>
      </c>
      <c r="E123" s="49">
        <f>E124</f>
        <v>1081.3</v>
      </c>
    </row>
    <row r="124" spans="1:5" ht="16.5">
      <c r="A124" s="56" t="s">
        <v>300</v>
      </c>
      <c r="B124" s="11" t="s">
        <v>446</v>
      </c>
      <c r="C124" s="11"/>
      <c r="D124" s="12" t="s">
        <v>447</v>
      </c>
      <c r="E124" s="49">
        <f>E125</f>
        <v>1081.3</v>
      </c>
    </row>
    <row r="125" spans="1:5" ht="16.5">
      <c r="A125" s="56" t="s">
        <v>300</v>
      </c>
      <c r="B125" s="11" t="s">
        <v>446</v>
      </c>
      <c r="C125" s="56" t="s">
        <v>408</v>
      </c>
      <c r="D125" s="48" t="s">
        <v>409</v>
      </c>
      <c r="E125" s="49">
        <f>E126</f>
        <v>1081.3</v>
      </c>
    </row>
    <row r="126" spans="1:5" ht="16.5">
      <c r="A126" s="56" t="s">
        <v>300</v>
      </c>
      <c r="B126" s="11" t="s">
        <v>446</v>
      </c>
      <c r="C126" s="11" t="s">
        <v>448</v>
      </c>
      <c r="D126" s="12" t="s">
        <v>449</v>
      </c>
      <c r="E126" s="49">
        <f>'№4'!F342</f>
        <v>1081.3</v>
      </c>
    </row>
    <row r="127" spans="1:5" ht="16.5">
      <c r="A127" s="56" t="s">
        <v>300</v>
      </c>
      <c r="B127" s="56" t="s">
        <v>248</v>
      </c>
      <c r="C127" s="56"/>
      <c r="D127" s="48" t="s">
        <v>351</v>
      </c>
      <c r="E127" s="49">
        <f>E128</f>
        <v>130</v>
      </c>
    </row>
    <row r="128" spans="1:5" ht="33">
      <c r="A128" s="56" t="s">
        <v>300</v>
      </c>
      <c r="B128" s="56" t="s">
        <v>129</v>
      </c>
      <c r="C128" s="56"/>
      <c r="D128" s="48" t="s">
        <v>130</v>
      </c>
      <c r="E128" s="49">
        <f>E129</f>
        <v>130</v>
      </c>
    </row>
    <row r="129" spans="1:5" ht="16.5">
      <c r="A129" s="56" t="s">
        <v>300</v>
      </c>
      <c r="B129" s="56" t="s">
        <v>129</v>
      </c>
      <c r="C129" s="56" t="s">
        <v>403</v>
      </c>
      <c r="D129" s="48" t="s">
        <v>404</v>
      </c>
      <c r="E129" s="49">
        <f>E130</f>
        <v>130</v>
      </c>
    </row>
    <row r="130" spans="1:5" ht="16.5">
      <c r="A130" s="56" t="s">
        <v>300</v>
      </c>
      <c r="B130" s="56" t="s">
        <v>129</v>
      </c>
      <c r="C130" s="56" t="s">
        <v>405</v>
      </c>
      <c r="D130" s="48" t="s">
        <v>406</v>
      </c>
      <c r="E130" s="49">
        <f>E131</f>
        <v>130</v>
      </c>
    </row>
    <row r="131" spans="1:5" ht="16.5">
      <c r="A131" s="56" t="s">
        <v>300</v>
      </c>
      <c r="B131" s="56" t="s">
        <v>129</v>
      </c>
      <c r="C131" s="56" t="s">
        <v>356</v>
      </c>
      <c r="D131" s="48" t="s">
        <v>357</v>
      </c>
      <c r="E131" s="49">
        <f>'№4'!F61</f>
        <v>130</v>
      </c>
    </row>
    <row r="132" spans="1:5" ht="33">
      <c r="A132" s="56" t="s">
        <v>300</v>
      </c>
      <c r="B132" s="56" t="s">
        <v>494</v>
      </c>
      <c r="C132" s="56"/>
      <c r="D132" s="48" t="s">
        <v>495</v>
      </c>
      <c r="E132" s="49">
        <f>E133</f>
        <v>329.5</v>
      </c>
    </row>
    <row r="133" spans="1:5" ht="49.5">
      <c r="A133" s="56" t="s">
        <v>300</v>
      </c>
      <c r="B133" s="56" t="s">
        <v>496</v>
      </c>
      <c r="C133" s="56"/>
      <c r="D133" s="48" t="s">
        <v>497</v>
      </c>
      <c r="E133" s="49">
        <f>E134</f>
        <v>329.5</v>
      </c>
    </row>
    <row r="134" spans="1:5" ht="49.5">
      <c r="A134" s="56" t="s">
        <v>300</v>
      </c>
      <c r="B134" s="56" t="s">
        <v>498</v>
      </c>
      <c r="C134" s="56"/>
      <c r="D134" s="48" t="s">
        <v>491</v>
      </c>
      <c r="E134" s="49">
        <f>E135</f>
        <v>329.5</v>
      </c>
    </row>
    <row r="135" spans="1:5" ht="66">
      <c r="A135" s="56" t="s">
        <v>300</v>
      </c>
      <c r="B135" s="56" t="s">
        <v>499</v>
      </c>
      <c r="C135" s="56"/>
      <c r="D135" s="48" t="s">
        <v>500</v>
      </c>
      <c r="E135" s="49">
        <f>E136+E139</f>
        <v>329.5</v>
      </c>
    </row>
    <row r="136" spans="1:5" ht="49.5">
      <c r="A136" s="56" t="s">
        <v>300</v>
      </c>
      <c r="B136" s="56" t="s">
        <v>499</v>
      </c>
      <c r="C136" s="56" t="s">
        <v>395</v>
      </c>
      <c r="D136" s="48" t="s">
        <v>396</v>
      </c>
      <c r="E136" s="49">
        <f>E137</f>
        <v>242.9</v>
      </c>
    </row>
    <row r="137" spans="1:5" ht="21" customHeight="1">
      <c r="A137" s="56" t="s">
        <v>300</v>
      </c>
      <c r="B137" s="56" t="s">
        <v>499</v>
      </c>
      <c r="C137" s="56" t="s">
        <v>397</v>
      </c>
      <c r="D137" s="48" t="s">
        <v>398</v>
      </c>
      <c r="E137" s="49">
        <f>E138</f>
        <v>242.9</v>
      </c>
    </row>
    <row r="138" spans="1:5" ht="21" customHeight="1">
      <c r="A138" s="56" t="s">
        <v>300</v>
      </c>
      <c r="B138" s="56" t="s">
        <v>499</v>
      </c>
      <c r="C138" s="56" t="s">
        <v>399</v>
      </c>
      <c r="D138" s="48" t="s">
        <v>400</v>
      </c>
      <c r="E138" s="49">
        <f>'№4'!F68</f>
        <v>242.9</v>
      </c>
    </row>
    <row r="139" spans="1:5" ht="21.75" customHeight="1">
      <c r="A139" s="56" t="s">
        <v>300</v>
      </c>
      <c r="B139" s="56" t="s">
        <v>499</v>
      </c>
      <c r="C139" s="56" t="s">
        <v>403</v>
      </c>
      <c r="D139" s="48" t="s">
        <v>404</v>
      </c>
      <c r="E139" s="49">
        <f>E140</f>
        <v>86.6</v>
      </c>
    </row>
    <row r="140" spans="1:5" ht="18.75" customHeight="1">
      <c r="A140" s="56" t="s">
        <v>300</v>
      </c>
      <c r="B140" s="56" t="s">
        <v>499</v>
      </c>
      <c r="C140" s="56" t="s">
        <v>405</v>
      </c>
      <c r="D140" s="48" t="s">
        <v>406</v>
      </c>
      <c r="E140" s="49">
        <f>E141+E142</f>
        <v>86.6</v>
      </c>
    </row>
    <row r="141" spans="1:5" ht="32.25" customHeight="1">
      <c r="A141" s="56" t="s">
        <v>300</v>
      </c>
      <c r="B141" s="56" t="s">
        <v>499</v>
      </c>
      <c r="C141" s="56" t="s">
        <v>476</v>
      </c>
      <c r="D141" s="48" t="s">
        <v>477</v>
      </c>
      <c r="E141" s="49">
        <f>'№4'!F71</f>
        <v>3</v>
      </c>
    </row>
    <row r="142" spans="1:5" ht="22.5" customHeight="1">
      <c r="A142" s="56" t="s">
        <v>300</v>
      </c>
      <c r="B142" s="56" t="s">
        <v>499</v>
      </c>
      <c r="C142" s="56" t="s">
        <v>356</v>
      </c>
      <c r="D142" s="48" t="s">
        <v>407</v>
      </c>
      <c r="E142" s="49">
        <f>'№4'!F72</f>
        <v>83.6</v>
      </c>
    </row>
    <row r="143" spans="1:5" s="47" customFormat="1" ht="16.5">
      <c r="A143" s="62" t="s">
        <v>292</v>
      </c>
      <c r="B143" s="62"/>
      <c r="C143" s="62"/>
      <c r="D143" s="63" t="s">
        <v>247</v>
      </c>
      <c r="E143" s="61">
        <f>E163+E144</f>
        <v>7821.4</v>
      </c>
    </row>
    <row r="144" spans="1:5" ht="16.5">
      <c r="A144" s="11" t="s">
        <v>456</v>
      </c>
      <c r="B144" s="11" t="s">
        <v>340</v>
      </c>
      <c r="C144" s="11" t="s">
        <v>340</v>
      </c>
      <c r="D144" s="12" t="s">
        <v>457</v>
      </c>
      <c r="E144" s="49">
        <f>E157+E145</f>
        <v>1599.2</v>
      </c>
    </row>
    <row r="145" spans="1:5" ht="16.5">
      <c r="A145" s="11" t="s">
        <v>456</v>
      </c>
      <c r="B145" s="11" t="s">
        <v>514</v>
      </c>
      <c r="C145" s="11" t="s">
        <v>340</v>
      </c>
      <c r="D145" s="12" t="s">
        <v>515</v>
      </c>
      <c r="E145" s="49">
        <f>E146</f>
        <v>1355.7</v>
      </c>
    </row>
    <row r="146" spans="1:5" ht="16.5">
      <c r="A146" s="11" t="s">
        <v>456</v>
      </c>
      <c r="B146" s="11" t="s">
        <v>516</v>
      </c>
      <c r="C146" s="11" t="s">
        <v>340</v>
      </c>
      <c r="D146" s="12" t="s">
        <v>517</v>
      </c>
      <c r="E146" s="49">
        <f>E147+E150+E154</f>
        <v>1355.7</v>
      </c>
    </row>
    <row r="147" spans="1:5" ht="49.5">
      <c r="A147" s="11" t="s">
        <v>456</v>
      </c>
      <c r="B147" s="11" t="s">
        <v>516</v>
      </c>
      <c r="C147" s="56" t="s">
        <v>395</v>
      </c>
      <c r="D147" s="48" t="s">
        <v>396</v>
      </c>
      <c r="E147" s="49">
        <f>E148</f>
        <v>1129.5</v>
      </c>
    </row>
    <row r="148" spans="1:5" ht="16.5">
      <c r="A148" s="11" t="s">
        <v>456</v>
      </c>
      <c r="B148" s="11" t="s">
        <v>516</v>
      </c>
      <c r="C148" s="56" t="s">
        <v>397</v>
      </c>
      <c r="D148" s="48" t="s">
        <v>398</v>
      </c>
      <c r="E148" s="49">
        <f>E149</f>
        <v>1129.5</v>
      </c>
    </row>
    <row r="149" spans="1:5" ht="16.5">
      <c r="A149" s="11" t="s">
        <v>456</v>
      </c>
      <c r="B149" s="11" t="s">
        <v>516</v>
      </c>
      <c r="C149" s="56" t="s">
        <v>399</v>
      </c>
      <c r="D149" s="48" t="s">
        <v>400</v>
      </c>
      <c r="E149" s="49">
        <f>'№4'!F79</f>
        <v>1129.5</v>
      </c>
    </row>
    <row r="150" spans="1:5" ht="16.5">
      <c r="A150" s="11" t="s">
        <v>456</v>
      </c>
      <c r="B150" s="11" t="s">
        <v>516</v>
      </c>
      <c r="C150" s="56" t="s">
        <v>403</v>
      </c>
      <c r="D150" s="48" t="s">
        <v>404</v>
      </c>
      <c r="E150" s="49">
        <f>E151</f>
        <v>203.9</v>
      </c>
    </row>
    <row r="151" spans="1:5" ht="16.5">
      <c r="A151" s="11" t="s">
        <v>456</v>
      </c>
      <c r="B151" s="11" t="s">
        <v>516</v>
      </c>
      <c r="C151" s="56" t="s">
        <v>405</v>
      </c>
      <c r="D151" s="48" t="s">
        <v>406</v>
      </c>
      <c r="E151" s="49">
        <f>E152+E153</f>
        <v>203.9</v>
      </c>
    </row>
    <row r="152" spans="1:5" ht="33">
      <c r="A152" s="11" t="s">
        <v>456</v>
      </c>
      <c r="B152" s="11" t="s">
        <v>516</v>
      </c>
      <c r="C152" s="56" t="s">
        <v>476</v>
      </c>
      <c r="D152" s="48" t="s">
        <v>477</v>
      </c>
      <c r="E152" s="49">
        <f>'№4'!F82</f>
        <v>18</v>
      </c>
    </row>
    <row r="153" spans="1:5" ht="21.75" customHeight="1">
      <c r="A153" s="11" t="s">
        <v>456</v>
      </c>
      <c r="B153" s="11" t="s">
        <v>516</v>
      </c>
      <c r="C153" s="56" t="s">
        <v>356</v>
      </c>
      <c r="D153" s="48" t="s">
        <v>407</v>
      </c>
      <c r="E153" s="49">
        <f>'№4'!F83</f>
        <v>185.9</v>
      </c>
    </row>
    <row r="154" spans="1:5" ht="16.5">
      <c r="A154" s="11" t="s">
        <v>456</v>
      </c>
      <c r="B154" s="11" t="s">
        <v>516</v>
      </c>
      <c r="C154" s="56" t="s">
        <v>408</v>
      </c>
      <c r="D154" s="48" t="s">
        <v>409</v>
      </c>
      <c r="E154" s="49">
        <f>E155</f>
        <v>22.3</v>
      </c>
    </row>
    <row r="155" spans="1:5" ht="16.5">
      <c r="A155" s="11" t="s">
        <v>456</v>
      </c>
      <c r="B155" s="11" t="s">
        <v>516</v>
      </c>
      <c r="C155" s="56" t="s">
        <v>410</v>
      </c>
      <c r="D155" s="48" t="s">
        <v>411</v>
      </c>
      <c r="E155" s="49">
        <f>E156</f>
        <v>22.3</v>
      </c>
    </row>
    <row r="156" spans="1:5" ht="16.5">
      <c r="A156" s="11" t="s">
        <v>456</v>
      </c>
      <c r="B156" s="11" t="s">
        <v>516</v>
      </c>
      <c r="C156" s="56" t="s">
        <v>355</v>
      </c>
      <c r="D156" s="48" t="s">
        <v>311</v>
      </c>
      <c r="E156" s="49">
        <f>'№4'!F86</f>
        <v>22.3</v>
      </c>
    </row>
    <row r="157" spans="1:5" ht="39" customHeight="1">
      <c r="A157" s="56" t="s">
        <v>456</v>
      </c>
      <c r="B157" s="56" t="s">
        <v>215</v>
      </c>
      <c r="C157" s="56"/>
      <c r="D157" s="48" t="s">
        <v>238</v>
      </c>
      <c r="E157" s="49">
        <f>E158</f>
        <v>243.5</v>
      </c>
    </row>
    <row r="158" spans="1:5" ht="16.5">
      <c r="A158" s="56" t="s">
        <v>456</v>
      </c>
      <c r="B158" s="56" t="s">
        <v>242</v>
      </c>
      <c r="C158" s="56"/>
      <c r="D158" s="48" t="s">
        <v>243</v>
      </c>
      <c r="E158" s="49">
        <f>E159</f>
        <v>243.5</v>
      </c>
    </row>
    <row r="159" spans="1:5" ht="49.5">
      <c r="A159" s="56" t="s">
        <v>456</v>
      </c>
      <c r="B159" s="56" t="s">
        <v>350</v>
      </c>
      <c r="C159" s="56" t="s">
        <v>395</v>
      </c>
      <c r="D159" s="48" t="s">
        <v>396</v>
      </c>
      <c r="E159" s="49">
        <f>E160</f>
        <v>243.5</v>
      </c>
    </row>
    <row r="160" spans="1:5" ht="16.5">
      <c r="A160" s="11" t="s">
        <v>456</v>
      </c>
      <c r="B160" s="56" t="s">
        <v>350</v>
      </c>
      <c r="C160" s="56" t="s">
        <v>397</v>
      </c>
      <c r="D160" s="48" t="s">
        <v>398</v>
      </c>
      <c r="E160" s="49">
        <f>E161+E162</f>
        <v>243.5</v>
      </c>
    </row>
    <row r="161" spans="1:5" ht="16.5">
      <c r="A161" s="56" t="s">
        <v>456</v>
      </c>
      <c r="B161" s="56" t="s">
        <v>350</v>
      </c>
      <c r="C161" s="56" t="s">
        <v>399</v>
      </c>
      <c r="D161" s="48" t="s">
        <v>400</v>
      </c>
      <c r="E161" s="49">
        <f>'№4'!F91</f>
        <v>42.3</v>
      </c>
    </row>
    <row r="162" spans="1:5" ht="19.5" customHeight="1">
      <c r="A162" s="56" t="s">
        <v>456</v>
      </c>
      <c r="B162" s="56" t="s">
        <v>350</v>
      </c>
      <c r="C162" s="56" t="s">
        <v>401</v>
      </c>
      <c r="D162" s="48" t="s">
        <v>402</v>
      </c>
      <c r="E162" s="49">
        <f>'№4'!F92</f>
        <v>201.2</v>
      </c>
    </row>
    <row r="163" spans="1:5" ht="33">
      <c r="A163" s="56" t="s">
        <v>283</v>
      </c>
      <c r="B163" s="56"/>
      <c r="C163" s="56"/>
      <c r="D163" s="48" t="s">
        <v>199</v>
      </c>
      <c r="E163" s="49">
        <f>E173+E164</f>
        <v>6222.2</v>
      </c>
    </row>
    <row r="164" spans="1:5" ht="37.5" customHeight="1">
      <c r="A164" s="56" t="s">
        <v>283</v>
      </c>
      <c r="B164" s="56" t="s">
        <v>215</v>
      </c>
      <c r="C164" s="56"/>
      <c r="D164" s="48" t="s">
        <v>238</v>
      </c>
      <c r="E164" s="49">
        <f>E165</f>
        <v>45.800000000000004</v>
      </c>
    </row>
    <row r="165" spans="1:5" ht="16.5">
      <c r="A165" s="56" t="s">
        <v>283</v>
      </c>
      <c r="B165" s="56" t="s">
        <v>242</v>
      </c>
      <c r="C165" s="56"/>
      <c r="D165" s="48" t="s">
        <v>243</v>
      </c>
      <c r="E165" s="49">
        <f>E166</f>
        <v>45.800000000000004</v>
      </c>
    </row>
    <row r="166" spans="1:5" ht="49.5">
      <c r="A166" s="56" t="s">
        <v>283</v>
      </c>
      <c r="B166" s="56" t="s">
        <v>312</v>
      </c>
      <c r="C166" s="56"/>
      <c r="D166" s="48" t="s">
        <v>475</v>
      </c>
      <c r="E166" s="49">
        <f>E167+E170</f>
        <v>45.800000000000004</v>
      </c>
    </row>
    <row r="167" spans="1:5" ht="49.5">
      <c r="A167" s="56" t="s">
        <v>283</v>
      </c>
      <c r="B167" s="56" t="s">
        <v>312</v>
      </c>
      <c r="C167" s="56" t="s">
        <v>395</v>
      </c>
      <c r="D167" s="48" t="s">
        <v>396</v>
      </c>
      <c r="E167" s="49">
        <f>E168</f>
        <v>44.900000000000006</v>
      </c>
    </row>
    <row r="168" spans="1:5" ht="16.5">
      <c r="A168" s="56" t="s">
        <v>283</v>
      </c>
      <c r="B168" s="56" t="s">
        <v>312</v>
      </c>
      <c r="C168" s="56" t="s">
        <v>397</v>
      </c>
      <c r="D168" s="48" t="s">
        <v>398</v>
      </c>
      <c r="E168" s="49">
        <f>E169</f>
        <v>44.900000000000006</v>
      </c>
    </row>
    <row r="169" spans="1:5" ht="16.5">
      <c r="A169" s="56" t="s">
        <v>283</v>
      </c>
      <c r="B169" s="56" t="s">
        <v>312</v>
      </c>
      <c r="C169" s="56" t="s">
        <v>399</v>
      </c>
      <c r="D169" s="48" t="s">
        <v>400</v>
      </c>
      <c r="E169" s="49">
        <f>'№4'!F629</f>
        <v>44.900000000000006</v>
      </c>
    </row>
    <row r="170" spans="1:5" ht="16.5">
      <c r="A170" s="56" t="s">
        <v>283</v>
      </c>
      <c r="B170" s="56" t="s">
        <v>312</v>
      </c>
      <c r="C170" s="56" t="s">
        <v>408</v>
      </c>
      <c r="D170" s="48" t="s">
        <v>409</v>
      </c>
      <c r="E170" s="49">
        <f>E171</f>
        <v>0.9</v>
      </c>
    </row>
    <row r="171" spans="1:5" ht="16.5">
      <c r="A171" s="56" t="s">
        <v>283</v>
      </c>
      <c r="B171" s="56" t="s">
        <v>312</v>
      </c>
      <c r="C171" s="56" t="s">
        <v>410</v>
      </c>
      <c r="D171" s="48" t="s">
        <v>411</v>
      </c>
      <c r="E171" s="49">
        <f>E172</f>
        <v>0.9</v>
      </c>
    </row>
    <row r="172" spans="1:5" ht="16.5">
      <c r="A172" s="56" t="s">
        <v>283</v>
      </c>
      <c r="B172" s="56" t="s">
        <v>312</v>
      </c>
      <c r="C172" s="56" t="s">
        <v>412</v>
      </c>
      <c r="D172" s="48" t="s">
        <v>413</v>
      </c>
      <c r="E172" s="49">
        <f>'№4'!F632</f>
        <v>0.9</v>
      </c>
    </row>
    <row r="173" spans="1:5" ht="33">
      <c r="A173" s="56" t="s">
        <v>283</v>
      </c>
      <c r="B173" s="56" t="s">
        <v>275</v>
      </c>
      <c r="C173" s="56"/>
      <c r="D173" s="48" t="s">
        <v>276</v>
      </c>
      <c r="E173" s="49">
        <f>E174</f>
        <v>6176.4</v>
      </c>
    </row>
    <row r="174" spans="1:5" ht="16.5">
      <c r="A174" s="56" t="s">
        <v>283</v>
      </c>
      <c r="B174" s="56" t="s">
        <v>277</v>
      </c>
      <c r="C174" s="56"/>
      <c r="D174" s="48" t="s">
        <v>246</v>
      </c>
      <c r="E174" s="49">
        <f>E175</f>
        <v>6176.4</v>
      </c>
    </row>
    <row r="175" spans="1:5" ht="33">
      <c r="A175" s="56" t="s">
        <v>283</v>
      </c>
      <c r="B175" s="56" t="s">
        <v>277</v>
      </c>
      <c r="C175" s="56" t="s">
        <v>414</v>
      </c>
      <c r="D175" s="48" t="s">
        <v>415</v>
      </c>
      <c r="E175" s="49">
        <f>E176</f>
        <v>6176.4</v>
      </c>
    </row>
    <row r="176" spans="1:5" ht="16.5">
      <c r="A176" s="56" t="s">
        <v>283</v>
      </c>
      <c r="B176" s="56" t="s">
        <v>277</v>
      </c>
      <c r="C176" s="56" t="s">
        <v>423</v>
      </c>
      <c r="D176" s="48" t="s">
        <v>424</v>
      </c>
      <c r="E176" s="49">
        <f>E177</f>
        <v>6176.4</v>
      </c>
    </row>
    <row r="177" spans="1:5" ht="49.5">
      <c r="A177" s="56" t="s">
        <v>283</v>
      </c>
      <c r="B177" s="56" t="s">
        <v>277</v>
      </c>
      <c r="C177" s="56" t="s">
        <v>353</v>
      </c>
      <c r="D177" s="48" t="s">
        <v>354</v>
      </c>
      <c r="E177" s="49">
        <f>'№4'!F98</f>
        <v>6176.4</v>
      </c>
    </row>
    <row r="178" spans="1:5" s="47" customFormat="1" ht="16.5">
      <c r="A178" s="62" t="s">
        <v>293</v>
      </c>
      <c r="B178" s="62"/>
      <c r="C178" s="62"/>
      <c r="D178" s="63" t="s">
        <v>249</v>
      </c>
      <c r="E178" s="61">
        <f>E215+E185+E179</f>
        <v>76904.29999999999</v>
      </c>
    </row>
    <row r="179" spans="1:5" s="47" customFormat="1" ht="16.5">
      <c r="A179" s="56" t="s">
        <v>390</v>
      </c>
      <c r="B179" s="56"/>
      <c r="C179" s="64"/>
      <c r="D179" s="48" t="s">
        <v>416</v>
      </c>
      <c r="E179" s="49">
        <f>E180</f>
        <v>230.9</v>
      </c>
    </row>
    <row r="180" spans="1:5" s="47" customFormat="1" ht="17.25" customHeight="1">
      <c r="A180" s="56" t="s">
        <v>390</v>
      </c>
      <c r="B180" s="58" t="s">
        <v>391</v>
      </c>
      <c r="C180" s="62"/>
      <c r="D180" s="65" t="s">
        <v>392</v>
      </c>
      <c r="E180" s="49">
        <f>E181</f>
        <v>230.9</v>
      </c>
    </row>
    <row r="181" spans="1:5" s="47" customFormat="1" ht="33">
      <c r="A181" s="56" t="s">
        <v>390</v>
      </c>
      <c r="B181" s="58" t="s">
        <v>394</v>
      </c>
      <c r="C181" s="62"/>
      <c r="D181" s="48" t="s">
        <v>393</v>
      </c>
      <c r="E181" s="49">
        <f>E182</f>
        <v>230.9</v>
      </c>
    </row>
    <row r="182" spans="1:5" s="47" customFormat="1" ht="33">
      <c r="A182" s="56" t="s">
        <v>390</v>
      </c>
      <c r="B182" s="58" t="s">
        <v>394</v>
      </c>
      <c r="C182" s="56" t="s">
        <v>414</v>
      </c>
      <c r="D182" s="48" t="s">
        <v>415</v>
      </c>
      <c r="E182" s="49">
        <f>E183</f>
        <v>230.9</v>
      </c>
    </row>
    <row r="183" spans="1:5" s="47" customFormat="1" ht="20.25" customHeight="1">
      <c r="A183" s="56" t="s">
        <v>390</v>
      </c>
      <c r="B183" s="58" t="s">
        <v>394</v>
      </c>
      <c r="C183" s="56" t="s">
        <v>423</v>
      </c>
      <c r="D183" s="48" t="s">
        <v>424</v>
      </c>
      <c r="E183" s="49">
        <f>E184</f>
        <v>230.9</v>
      </c>
    </row>
    <row r="184" spans="1:5" s="47" customFormat="1" ht="23.25" customHeight="1">
      <c r="A184" s="56" t="s">
        <v>390</v>
      </c>
      <c r="B184" s="58" t="s">
        <v>394</v>
      </c>
      <c r="C184" s="56" t="s">
        <v>372</v>
      </c>
      <c r="D184" s="48" t="s">
        <v>373</v>
      </c>
      <c r="E184" s="49">
        <f>'№4'!F412</f>
        <v>230.9</v>
      </c>
    </row>
    <row r="185" spans="1:5" ht="16.5">
      <c r="A185" s="56" t="s">
        <v>136</v>
      </c>
      <c r="B185" s="56"/>
      <c r="C185" s="64"/>
      <c r="D185" s="5" t="s">
        <v>137</v>
      </c>
      <c r="E185" s="49">
        <f>E186+E199+E211</f>
        <v>75593.4</v>
      </c>
    </row>
    <row r="186" spans="1:5" ht="16.5">
      <c r="A186" s="56" t="s">
        <v>136</v>
      </c>
      <c r="B186" s="56" t="s">
        <v>248</v>
      </c>
      <c r="C186" s="56"/>
      <c r="D186" s="48" t="s">
        <v>351</v>
      </c>
      <c r="E186" s="49">
        <f>E187+E191+E195</f>
        <v>21808.3</v>
      </c>
    </row>
    <row r="187" spans="1:5" ht="33">
      <c r="A187" s="56" t="s">
        <v>136</v>
      </c>
      <c r="B187" s="56" t="s">
        <v>338</v>
      </c>
      <c r="C187" s="56"/>
      <c r="D187" s="48" t="s">
        <v>131</v>
      </c>
      <c r="E187" s="49">
        <f>E188</f>
        <v>15053.5</v>
      </c>
    </row>
    <row r="188" spans="1:5" ht="16.5">
      <c r="A188" s="56" t="s">
        <v>136</v>
      </c>
      <c r="B188" s="56" t="s">
        <v>338</v>
      </c>
      <c r="C188" s="56" t="s">
        <v>403</v>
      </c>
      <c r="D188" s="48" t="s">
        <v>404</v>
      </c>
      <c r="E188" s="49">
        <f>E189</f>
        <v>15053.5</v>
      </c>
    </row>
    <row r="189" spans="1:5" ht="16.5">
      <c r="A189" s="56" t="s">
        <v>136</v>
      </c>
      <c r="B189" s="56" t="s">
        <v>338</v>
      </c>
      <c r="C189" s="56" t="s">
        <v>405</v>
      </c>
      <c r="D189" s="48" t="s">
        <v>406</v>
      </c>
      <c r="E189" s="49">
        <f>E190</f>
        <v>15053.5</v>
      </c>
    </row>
    <row r="190" spans="1:5" ht="16.5">
      <c r="A190" s="56" t="s">
        <v>136</v>
      </c>
      <c r="B190" s="56" t="s">
        <v>338</v>
      </c>
      <c r="C190" s="56" t="s">
        <v>356</v>
      </c>
      <c r="D190" s="48" t="s">
        <v>357</v>
      </c>
      <c r="E190" s="49">
        <f>'№4'!F105</f>
        <v>15053.5</v>
      </c>
    </row>
    <row r="191" spans="1:5" ht="32.25" customHeight="1">
      <c r="A191" s="56" t="s">
        <v>136</v>
      </c>
      <c r="B191" s="56" t="s">
        <v>138</v>
      </c>
      <c r="C191" s="56"/>
      <c r="D191" s="48" t="s">
        <v>139</v>
      </c>
      <c r="E191" s="49">
        <f>E192</f>
        <v>5754.8</v>
      </c>
    </row>
    <row r="192" spans="1:5" ht="16.5">
      <c r="A192" s="56" t="s">
        <v>136</v>
      </c>
      <c r="B192" s="56" t="s">
        <v>138</v>
      </c>
      <c r="C192" s="56" t="s">
        <v>403</v>
      </c>
      <c r="D192" s="48" t="s">
        <v>404</v>
      </c>
      <c r="E192" s="49">
        <f>E193</f>
        <v>5754.8</v>
      </c>
    </row>
    <row r="193" spans="1:5" ht="16.5">
      <c r="A193" s="56" t="s">
        <v>136</v>
      </c>
      <c r="B193" s="56" t="s">
        <v>138</v>
      </c>
      <c r="C193" s="56" t="s">
        <v>405</v>
      </c>
      <c r="D193" s="48" t="s">
        <v>406</v>
      </c>
      <c r="E193" s="49">
        <f>E194</f>
        <v>5754.8</v>
      </c>
    </row>
    <row r="194" spans="1:5" ht="16.5">
      <c r="A194" s="56" t="s">
        <v>136</v>
      </c>
      <c r="B194" s="56" t="s">
        <v>138</v>
      </c>
      <c r="C194" s="56" t="s">
        <v>356</v>
      </c>
      <c r="D194" s="48" t="s">
        <v>357</v>
      </c>
      <c r="E194" s="49">
        <f>'№4'!F109</f>
        <v>5754.8</v>
      </c>
    </row>
    <row r="195" spans="1:5" ht="33">
      <c r="A195" s="56" t="s">
        <v>136</v>
      </c>
      <c r="B195" s="56" t="s">
        <v>450</v>
      </c>
      <c r="C195" s="56"/>
      <c r="D195" s="48" t="s">
        <v>451</v>
      </c>
      <c r="E195" s="49">
        <f>E196</f>
        <v>1000</v>
      </c>
    </row>
    <row r="196" spans="1:5" ht="16.5">
      <c r="A196" s="56" t="s">
        <v>136</v>
      </c>
      <c r="B196" s="56" t="s">
        <v>450</v>
      </c>
      <c r="C196" s="56" t="s">
        <v>403</v>
      </c>
      <c r="D196" s="48" t="s">
        <v>404</v>
      </c>
      <c r="E196" s="49">
        <f>E197</f>
        <v>1000</v>
      </c>
    </row>
    <row r="197" spans="1:5" ht="16.5">
      <c r="A197" s="56" t="s">
        <v>136</v>
      </c>
      <c r="B197" s="56" t="s">
        <v>450</v>
      </c>
      <c r="C197" s="56" t="s">
        <v>405</v>
      </c>
      <c r="D197" s="48" t="s">
        <v>406</v>
      </c>
      <c r="E197" s="49">
        <f>E198</f>
        <v>1000</v>
      </c>
    </row>
    <row r="198" spans="1:5" ht="16.5">
      <c r="A198" s="56" t="s">
        <v>136</v>
      </c>
      <c r="B198" s="56" t="s">
        <v>450</v>
      </c>
      <c r="C198" s="56" t="s">
        <v>356</v>
      </c>
      <c r="D198" s="48" t="s">
        <v>357</v>
      </c>
      <c r="E198" s="49">
        <f>'№4'!F113</f>
        <v>1000</v>
      </c>
    </row>
    <row r="199" spans="1:5" ht="33">
      <c r="A199" s="56" t="s">
        <v>136</v>
      </c>
      <c r="B199" s="56" t="s">
        <v>537</v>
      </c>
      <c r="C199" s="56"/>
      <c r="D199" s="48" t="s">
        <v>538</v>
      </c>
      <c r="E199" s="49">
        <f>E200</f>
        <v>53686.1</v>
      </c>
    </row>
    <row r="200" spans="1:5" ht="66">
      <c r="A200" s="56" t="s">
        <v>136</v>
      </c>
      <c r="B200" s="56" t="s">
        <v>529</v>
      </c>
      <c r="C200" s="56"/>
      <c r="D200" s="48" t="s">
        <v>528</v>
      </c>
      <c r="E200" s="49">
        <f>E201</f>
        <v>53686.1</v>
      </c>
    </row>
    <row r="201" spans="1:5" ht="16.5">
      <c r="A201" s="56" t="s">
        <v>136</v>
      </c>
      <c r="B201" s="56" t="s">
        <v>530</v>
      </c>
      <c r="C201" s="56"/>
      <c r="D201" s="48" t="s">
        <v>525</v>
      </c>
      <c r="E201" s="49">
        <f>E202</f>
        <v>53686.1</v>
      </c>
    </row>
    <row r="202" spans="1:5" ht="33">
      <c r="A202" s="56" t="s">
        <v>136</v>
      </c>
      <c r="B202" s="56" t="s">
        <v>532</v>
      </c>
      <c r="C202" s="56"/>
      <c r="D202" s="48" t="s">
        <v>531</v>
      </c>
      <c r="E202" s="49">
        <f>E203+E207</f>
        <v>53686.1</v>
      </c>
    </row>
    <row r="203" spans="1:5" ht="16.5">
      <c r="A203" s="56" t="s">
        <v>136</v>
      </c>
      <c r="B203" s="56" t="s">
        <v>534</v>
      </c>
      <c r="C203" s="56"/>
      <c r="D203" s="48" t="s">
        <v>533</v>
      </c>
      <c r="E203" s="49">
        <f>E204</f>
        <v>48378.1</v>
      </c>
    </row>
    <row r="204" spans="1:5" ht="16.5">
      <c r="A204" s="56" t="s">
        <v>136</v>
      </c>
      <c r="B204" s="56" t="s">
        <v>534</v>
      </c>
      <c r="C204" s="56" t="s">
        <v>403</v>
      </c>
      <c r="D204" s="48" t="s">
        <v>404</v>
      </c>
      <c r="E204" s="49">
        <f>E205</f>
        <v>48378.1</v>
      </c>
    </row>
    <row r="205" spans="1:5" ht="16.5">
      <c r="A205" s="56" t="s">
        <v>136</v>
      </c>
      <c r="B205" s="56" t="s">
        <v>534</v>
      </c>
      <c r="C205" s="56" t="s">
        <v>405</v>
      </c>
      <c r="D205" s="48" t="s">
        <v>406</v>
      </c>
      <c r="E205" s="49">
        <f>E206</f>
        <v>48378.1</v>
      </c>
    </row>
    <row r="206" spans="1:5" ht="16.5">
      <c r="A206" s="56" t="s">
        <v>136</v>
      </c>
      <c r="B206" s="56" t="s">
        <v>534</v>
      </c>
      <c r="C206" s="56" t="s">
        <v>356</v>
      </c>
      <c r="D206" s="48" t="s">
        <v>357</v>
      </c>
      <c r="E206" s="49">
        <f>'№4'!F121</f>
        <v>48378.1</v>
      </c>
    </row>
    <row r="207" spans="1:5" ht="33">
      <c r="A207" s="56" t="s">
        <v>136</v>
      </c>
      <c r="B207" s="56" t="s">
        <v>536</v>
      </c>
      <c r="C207" s="56"/>
      <c r="D207" s="48" t="s">
        <v>535</v>
      </c>
      <c r="E207" s="49">
        <f>E208</f>
        <v>5308</v>
      </c>
    </row>
    <row r="208" spans="1:5" ht="16.5">
      <c r="A208" s="56" t="s">
        <v>136</v>
      </c>
      <c r="B208" s="56" t="s">
        <v>536</v>
      </c>
      <c r="C208" s="56" t="s">
        <v>403</v>
      </c>
      <c r="D208" s="48" t="s">
        <v>404</v>
      </c>
      <c r="E208" s="49">
        <f>E209</f>
        <v>5308</v>
      </c>
    </row>
    <row r="209" spans="1:5" ht="16.5">
      <c r="A209" s="56" t="s">
        <v>136</v>
      </c>
      <c r="B209" s="56" t="s">
        <v>536</v>
      </c>
      <c r="C209" s="56" t="s">
        <v>405</v>
      </c>
      <c r="D209" s="48" t="s">
        <v>406</v>
      </c>
      <c r="E209" s="49">
        <f>E210</f>
        <v>5308</v>
      </c>
    </row>
    <row r="210" spans="1:5" ht="16.5">
      <c r="A210" s="56" t="s">
        <v>136</v>
      </c>
      <c r="B210" s="56" t="s">
        <v>536</v>
      </c>
      <c r="C210" s="56" t="s">
        <v>356</v>
      </c>
      <c r="D210" s="48" t="s">
        <v>357</v>
      </c>
      <c r="E210" s="49">
        <f>'№4'!F125</f>
        <v>5308</v>
      </c>
    </row>
    <row r="211" spans="1:5" ht="33">
      <c r="A211" s="56" t="s">
        <v>136</v>
      </c>
      <c r="B211" s="56" t="s">
        <v>586</v>
      </c>
      <c r="C211" s="56"/>
      <c r="D211" s="48" t="s">
        <v>587</v>
      </c>
      <c r="E211" s="49">
        <f>E212</f>
        <v>99</v>
      </c>
    </row>
    <row r="212" spans="1:5" ht="16.5">
      <c r="A212" s="56" t="s">
        <v>136</v>
      </c>
      <c r="B212" s="56" t="s">
        <v>586</v>
      </c>
      <c r="C212" s="56" t="s">
        <v>403</v>
      </c>
      <c r="D212" s="48" t="s">
        <v>404</v>
      </c>
      <c r="E212" s="49">
        <f>E213</f>
        <v>99</v>
      </c>
    </row>
    <row r="213" spans="1:5" ht="16.5">
      <c r="A213" s="56" t="s">
        <v>136</v>
      </c>
      <c r="B213" s="56" t="s">
        <v>586</v>
      </c>
      <c r="C213" s="56" t="s">
        <v>405</v>
      </c>
      <c r="D213" s="48" t="s">
        <v>406</v>
      </c>
      <c r="E213" s="49">
        <f>E214</f>
        <v>99</v>
      </c>
    </row>
    <row r="214" spans="1:5" ht="16.5">
      <c r="A214" s="56" t="s">
        <v>136</v>
      </c>
      <c r="B214" s="56" t="s">
        <v>586</v>
      </c>
      <c r="C214" s="56" t="s">
        <v>356</v>
      </c>
      <c r="D214" s="48" t="s">
        <v>357</v>
      </c>
      <c r="E214" s="49">
        <f>'№4'!F129</f>
        <v>99</v>
      </c>
    </row>
    <row r="215" spans="1:5" ht="16.5">
      <c r="A215" s="56" t="s">
        <v>284</v>
      </c>
      <c r="B215" s="56"/>
      <c r="C215" s="56"/>
      <c r="D215" s="48" t="s">
        <v>250</v>
      </c>
      <c r="E215" s="49">
        <f>E221+E216</f>
        <v>1080</v>
      </c>
    </row>
    <row r="216" spans="1:5" ht="16.5">
      <c r="A216" s="56" t="s">
        <v>284</v>
      </c>
      <c r="B216" s="56" t="s">
        <v>159</v>
      </c>
      <c r="C216" s="56"/>
      <c r="D216" s="48" t="s">
        <v>160</v>
      </c>
      <c r="E216" s="49">
        <f>E217</f>
        <v>700</v>
      </c>
    </row>
    <row r="217" spans="1:5" ht="16.5">
      <c r="A217" s="56" t="s">
        <v>284</v>
      </c>
      <c r="B217" s="56" t="s">
        <v>161</v>
      </c>
      <c r="C217" s="56"/>
      <c r="D217" s="48" t="s">
        <v>162</v>
      </c>
      <c r="E217" s="49">
        <f>E218</f>
        <v>700</v>
      </c>
    </row>
    <row r="218" spans="1:5" ht="16.5">
      <c r="A218" s="56" t="s">
        <v>284</v>
      </c>
      <c r="B218" s="56" t="s">
        <v>161</v>
      </c>
      <c r="C218" s="56" t="s">
        <v>403</v>
      </c>
      <c r="D218" s="48" t="s">
        <v>404</v>
      </c>
      <c r="E218" s="49">
        <f>E219</f>
        <v>700</v>
      </c>
    </row>
    <row r="219" spans="1:5" ht="16.5">
      <c r="A219" s="56" t="s">
        <v>284</v>
      </c>
      <c r="B219" s="56" t="s">
        <v>161</v>
      </c>
      <c r="C219" s="56" t="s">
        <v>405</v>
      </c>
      <c r="D219" s="48" t="s">
        <v>406</v>
      </c>
      <c r="E219" s="49">
        <f>E220</f>
        <v>700</v>
      </c>
    </row>
    <row r="220" spans="1:5" ht="16.5">
      <c r="A220" s="56" t="s">
        <v>284</v>
      </c>
      <c r="B220" s="56" t="s">
        <v>161</v>
      </c>
      <c r="C220" s="56" t="s">
        <v>356</v>
      </c>
      <c r="D220" s="48" t="s">
        <v>357</v>
      </c>
      <c r="E220" s="49">
        <f>'№4'!F349</f>
        <v>700</v>
      </c>
    </row>
    <row r="221" spans="1:5" ht="16.5">
      <c r="A221" s="56" t="s">
        <v>284</v>
      </c>
      <c r="B221" s="56" t="s">
        <v>248</v>
      </c>
      <c r="C221" s="56"/>
      <c r="D221" s="48" t="s">
        <v>351</v>
      </c>
      <c r="E221" s="49">
        <f>E222+E227</f>
        <v>380</v>
      </c>
    </row>
    <row r="222" spans="1:5" ht="33">
      <c r="A222" s="56" t="s">
        <v>284</v>
      </c>
      <c r="B222" s="56" t="s">
        <v>329</v>
      </c>
      <c r="C222" s="56"/>
      <c r="D222" s="48" t="s">
        <v>370</v>
      </c>
      <c r="E222" s="49">
        <f>E223</f>
        <v>80</v>
      </c>
    </row>
    <row r="223" spans="1:5" ht="16.5">
      <c r="A223" s="56" t="s">
        <v>284</v>
      </c>
      <c r="B223" s="56" t="s">
        <v>329</v>
      </c>
      <c r="C223" s="56" t="s">
        <v>403</v>
      </c>
      <c r="D223" s="48" t="s">
        <v>404</v>
      </c>
      <c r="E223" s="49">
        <f>E224</f>
        <v>80</v>
      </c>
    </row>
    <row r="224" spans="1:5" ht="16.5">
      <c r="A224" s="56" t="s">
        <v>284</v>
      </c>
      <c r="B224" s="56" t="s">
        <v>329</v>
      </c>
      <c r="C224" s="56" t="s">
        <v>405</v>
      </c>
      <c r="D224" s="48" t="s">
        <v>406</v>
      </c>
      <c r="E224" s="49">
        <f>E226+E225</f>
        <v>80</v>
      </c>
    </row>
    <row r="225" spans="1:5" ht="33">
      <c r="A225" s="56" t="s">
        <v>284</v>
      </c>
      <c r="B225" s="56" t="s">
        <v>329</v>
      </c>
      <c r="C225" s="56" t="s">
        <v>476</v>
      </c>
      <c r="D225" s="48" t="s">
        <v>477</v>
      </c>
      <c r="E225" s="49">
        <f>'№4'!F135</f>
        <v>15</v>
      </c>
    </row>
    <row r="226" spans="1:5" ht="16.5">
      <c r="A226" s="56" t="s">
        <v>284</v>
      </c>
      <c r="B226" s="56" t="s">
        <v>329</v>
      </c>
      <c r="C226" s="56" t="s">
        <v>356</v>
      </c>
      <c r="D226" s="48" t="s">
        <v>357</v>
      </c>
      <c r="E226" s="49">
        <f>'№4'!F136</f>
        <v>65</v>
      </c>
    </row>
    <row r="227" spans="1:5" ht="33">
      <c r="A227" s="56" t="s">
        <v>284</v>
      </c>
      <c r="B227" s="56" t="s">
        <v>576</v>
      </c>
      <c r="C227" s="56"/>
      <c r="D227" s="48" t="s">
        <v>577</v>
      </c>
      <c r="E227" s="49">
        <f>E228</f>
        <v>300</v>
      </c>
    </row>
    <row r="228" spans="1:5" ht="16.5">
      <c r="A228" s="56" t="s">
        <v>284</v>
      </c>
      <c r="B228" s="56" t="s">
        <v>576</v>
      </c>
      <c r="C228" s="56" t="s">
        <v>403</v>
      </c>
      <c r="D228" s="48" t="s">
        <v>404</v>
      </c>
      <c r="E228" s="49">
        <f>E229</f>
        <v>300</v>
      </c>
    </row>
    <row r="229" spans="1:5" ht="16.5">
      <c r="A229" s="56" t="s">
        <v>284</v>
      </c>
      <c r="B229" s="56" t="s">
        <v>576</v>
      </c>
      <c r="C229" s="56" t="s">
        <v>405</v>
      </c>
      <c r="D229" s="48" t="s">
        <v>406</v>
      </c>
      <c r="E229" s="49">
        <f>E230</f>
        <v>300</v>
      </c>
    </row>
    <row r="230" spans="1:5" ht="16.5">
      <c r="A230" s="56" t="s">
        <v>284</v>
      </c>
      <c r="B230" s="56" t="s">
        <v>576</v>
      </c>
      <c r="C230" s="56" t="s">
        <v>356</v>
      </c>
      <c r="D230" s="48" t="s">
        <v>357</v>
      </c>
      <c r="E230" s="49">
        <f>'№4'!F354</f>
        <v>300</v>
      </c>
    </row>
    <row r="231" spans="1:5" s="47" customFormat="1" ht="16.5">
      <c r="A231" s="62" t="s">
        <v>294</v>
      </c>
      <c r="B231" s="62"/>
      <c r="C231" s="62"/>
      <c r="D231" s="63" t="s">
        <v>251</v>
      </c>
      <c r="E231" s="61">
        <f>E264+E232+E245</f>
        <v>32683.4</v>
      </c>
    </row>
    <row r="232" spans="1:5" ht="16.5">
      <c r="A232" s="56" t="s">
        <v>134</v>
      </c>
      <c r="B232" s="56"/>
      <c r="C232" s="56"/>
      <c r="D232" s="48" t="s">
        <v>135</v>
      </c>
      <c r="E232" s="49">
        <f>E233+E239</f>
        <v>12780.4</v>
      </c>
    </row>
    <row r="233" spans="1:5" ht="16.5">
      <c r="A233" s="56" t="s">
        <v>134</v>
      </c>
      <c r="B233" s="11" t="s">
        <v>141</v>
      </c>
      <c r="C233" s="56"/>
      <c r="D233" s="12" t="s">
        <v>142</v>
      </c>
      <c r="E233" s="49">
        <f>E234+E237</f>
        <v>1748</v>
      </c>
    </row>
    <row r="234" spans="1:5" ht="16.5">
      <c r="A234" s="56" t="s">
        <v>134</v>
      </c>
      <c r="B234" s="11" t="s">
        <v>141</v>
      </c>
      <c r="C234" s="56" t="s">
        <v>403</v>
      </c>
      <c r="D234" s="48" t="s">
        <v>404</v>
      </c>
      <c r="E234" s="49">
        <f>E235</f>
        <v>830.9</v>
      </c>
    </row>
    <row r="235" spans="1:5" ht="16.5">
      <c r="A235" s="56" t="s">
        <v>134</v>
      </c>
      <c r="B235" s="11" t="s">
        <v>141</v>
      </c>
      <c r="C235" s="56" t="s">
        <v>405</v>
      </c>
      <c r="D235" s="48" t="s">
        <v>406</v>
      </c>
      <c r="E235" s="49">
        <f>E236</f>
        <v>830.9</v>
      </c>
    </row>
    <row r="236" spans="1:5" ht="16.5">
      <c r="A236" s="56" t="s">
        <v>134</v>
      </c>
      <c r="B236" s="11" t="s">
        <v>141</v>
      </c>
      <c r="C236" s="56" t="s">
        <v>356</v>
      </c>
      <c r="D236" s="48" t="s">
        <v>357</v>
      </c>
      <c r="E236" s="49">
        <f>'№4'!F359</f>
        <v>830.9</v>
      </c>
    </row>
    <row r="237" spans="1:5" ht="16.5">
      <c r="A237" s="56" t="s">
        <v>134</v>
      </c>
      <c r="B237" s="11" t="s">
        <v>141</v>
      </c>
      <c r="C237" s="56" t="s">
        <v>408</v>
      </c>
      <c r="D237" s="48" t="s">
        <v>409</v>
      </c>
      <c r="E237" s="49">
        <f>E238</f>
        <v>917.1</v>
      </c>
    </row>
    <row r="238" spans="1:5" ht="33">
      <c r="A238" s="56" t="s">
        <v>134</v>
      </c>
      <c r="B238" s="11" t="s">
        <v>141</v>
      </c>
      <c r="C238" s="56" t="s">
        <v>362</v>
      </c>
      <c r="D238" s="48" t="s">
        <v>363</v>
      </c>
      <c r="E238" s="49">
        <f>'№4'!F361</f>
        <v>917.1</v>
      </c>
    </row>
    <row r="239" spans="1:5" ht="66">
      <c r="A239" s="56" t="s">
        <v>134</v>
      </c>
      <c r="B239" s="56" t="s">
        <v>569</v>
      </c>
      <c r="C239" s="56"/>
      <c r="D239" s="48" t="s">
        <v>568</v>
      </c>
      <c r="E239" s="49">
        <f>E240</f>
        <v>11032.4</v>
      </c>
    </row>
    <row r="240" spans="1:5" ht="49.5">
      <c r="A240" s="56" t="s">
        <v>134</v>
      </c>
      <c r="B240" s="56" t="s">
        <v>571</v>
      </c>
      <c r="C240" s="56"/>
      <c r="D240" s="48" t="s">
        <v>570</v>
      </c>
      <c r="E240" s="49">
        <f>E241</f>
        <v>11032.4</v>
      </c>
    </row>
    <row r="241" spans="1:5" ht="49.5">
      <c r="A241" s="56" t="s">
        <v>134</v>
      </c>
      <c r="B241" s="56" t="s">
        <v>572</v>
      </c>
      <c r="C241" s="56"/>
      <c r="D241" s="48" t="s">
        <v>491</v>
      </c>
      <c r="E241" s="49">
        <f>E242</f>
        <v>11032.4</v>
      </c>
    </row>
    <row r="242" spans="1:5" ht="49.5">
      <c r="A242" s="56" t="s">
        <v>134</v>
      </c>
      <c r="B242" s="56" t="s">
        <v>574</v>
      </c>
      <c r="C242" s="56"/>
      <c r="D242" s="48" t="s">
        <v>573</v>
      </c>
      <c r="E242" s="49">
        <f>E243</f>
        <v>11032.4</v>
      </c>
    </row>
    <row r="243" spans="1:5" ht="16.5">
      <c r="A243" s="56" t="s">
        <v>134</v>
      </c>
      <c r="B243" s="56" t="s">
        <v>574</v>
      </c>
      <c r="C243" s="56" t="s">
        <v>408</v>
      </c>
      <c r="D243" s="48" t="s">
        <v>409</v>
      </c>
      <c r="E243" s="49">
        <f>E244</f>
        <v>11032.4</v>
      </c>
    </row>
    <row r="244" spans="1:5" ht="33">
      <c r="A244" s="56" t="s">
        <v>134</v>
      </c>
      <c r="B244" s="56" t="s">
        <v>574</v>
      </c>
      <c r="C244" s="56" t="s">
        <v>362</v>
      </c>
      <c r="D244" s="48" t="s">
        <v>363</v>
      </c>
      <c r="E244" s="49">
        <f>'№4'!F144</f>
        <v>11032.4</v>
      </c>
    </row>
    <row r="245" spans="1:5" ht="16.5">
      <c r="A245" s="11" t="s">
        <v>285</v>
      </c>
      <c r="B245" s="11"/>
      <c r="C245" s="11"/>
      <c r="D245" s="14" t="s">
        <v>252</v>
      </c>
      <c r="E245" s="49">
        <f>E251+E246+E260</f>
        <v>3607.9</v>
      </c>
    </row>
    <row r="246" spans="1:5" ht="16.5">
      <c r="A246" s="56" t="s">
        <v>285</v>
      </c>
      <c r="B246" s="56" t="s">
        <v>201</v>
      </c>
      <c r="C246" s="56"/>
      <c r="D246" s="48" t="s">
        <v>189</v>
      </c>
      <c r="E246" s="49">
        <f>E247</f>
        <v>500</v>
      </c>
    </row>
    <row r="247" spans="1:5" ht="16.5">
      <c r="A247" s="56" t="s">
        <v>285</v>
      </c>
      <c r="B247" s="56" t="s">
        <v>202</v>
      </c>
      <c r="C247" s="56"/>
      <c r="D247" s="48" t="s">
        <v>203</v>
      </c>
      <c r="E247" s="49">
        <f>E248</f>
        <v>500</v>
      </c>
    </row>
    <row r="248" spans="1:5" ht="16.5">
      <c r="A248" s="56" t="s">
        <v>285</v>
      </c>
      <c r="B248" s="56" t="s">
        <v>202</v>
      </c>
      <c r="C248" s="56" t="s">
        <v>403</v>
      </c>
      <c r="D248" s="48" t="s">
        <v>404</v>
      </c>
      <c r="E248" s="49">
        <f>E249</f>
        <v>500</v>
      </c>
    </row>
    <row r="249" spans="1:5" ht="16.5">
      <c r="A249" s="56" t="s">
        <v>285</v>
      </c>
      <c r="B249" s="56" t="s">
        <v>202</v>
      </c>
      <c r="C249" s="56" t="s">
        <v>405</v>
      </c>
      <c r="D249" s="48" t="s">
        <v>406</v>
      </c>
      <c r="E249" s="49">
        <f>E250</f>
        <v>500</v>
      </c>
    </row>
    <row r="250" spans="1:5" ht="16.5">
      <c r="A250" s="56" t="s">
        <v>285</v>
      </c>
      <c r="B250" s="56" t="s">
        <v>202</v>
      </c>
      <c r="C250" s="56" t="s">
        <v>356</v>
      </c>
      <c r="D250" s="48" t="s">
        <v>357</v>
      </c>
      <c r="E250" s="49">
        <f>'№4'!F367</f>
        <v>500</v>
      </c>
    </row>
    <row r="251" spans="1:5" ht="16.5">
      <c r="A251" s="56" t="s">
        <v>285</v>
      </c>
      <c r="B251" s="56" t="s">
        <v>248</v>
      </c>
      <c r="C251" s="56"/>
      <c r="D251" s="48" t="s">
        <v>351</v>
      </c>
      <c r="E251" s="49">
        <f>E256+E252</f>
        <v>2805.9</v>
      </c>
    </row>
    <row r="252" spans="1:5" ht="33">
      <c r="A252" s="11" t="s">
        <v>285</v>
      </c>
      <c r="B252" s="56" t="s">
        <v>123</v>
      </c>
      <c r="C252" s="56"/>
      <c r="D252" s="48" t="s">
        <v>124</v>
      </c>
      <c r="E252" s="49">
        <f>E253</f>
        <v>405.9</v>
      </c>
    </row>
    <row r="253" spans="1:5" ht="16.5">
      <c r="A253" s="56" t="s">
        <v>285</v>
      </c>
      <c r="B253" s="56" t="s">
        <v>123</v>
      </c>
      <c r="C253" s="56" t="s">
        <v>403</v>
      </c>
      <c r="D253" s="48" t="s">
        <v>404</v>
      </c>
      <c r="E253" s="49">
        <f>E254</f>
        <v>405.9</v>
      </c>
    </row>
    <row r="254" spans="1:5" ht="16.5">
      <c r="A254" s="11" t="s">
        <v>285</v>
      </c>
      <c r="B254" s="56" t="s">
        <v>123</v>
      </c>
      <c r="C254" s="56" t="s">
        <v>405</v>
      </c>
      <c r="D254" s="48" t="s">
        <v>406</v>
      </c>
      <c r="E254" s="49">
        <f>E255</f>
        <v>405.9</v>
      </c>
    </row>
    <row r="255" spans="1:5" ht="16.5">
      <c r="A255" s="56" t="s">
        <v>285</v>
      </c>
      <c r="B255" s="56" t="s">
        <v>123</v>
      </c>
      <c r="C255" s="56" t="s">
        <v>356</v>
      </c>
      <c r="D255" s="48" t="s">
        <v>357</v>
      </c>
      <c r="E255" s="49">
        <f>'№4'!F150</f>
        <v>405.9</v>
      </c>
    </row>
    <row r="256" spans="1:5" ht="33">
      <c r="A256" s="56" t="s">
        <v>285</v>
      </c>
      <c r="B256" s="11" t="s">
        <v>466</v>
      </c>
      <c r="C256" s="56"/>
      <c r="D256" s="48" t="s">
        <v>465</v>
      </c>
      <c r="E256" s="49">
        <f>E257</f>
        <v>2400</v>
      </c>
    </row>
    <row r="257" spans="1:5" ht="16.5">
      <c r="A257" s="56" t="s">
        <v>285</v>
      </c>
      <c r="B257" s="11" t="s">
        <v>466</v>
      </c>
      <c r="C257" s="66" t="s">
        <v>417</v>
      </c>
      <c r="D257" s="48" t="s">
        <v>418</v>
      </c>
      <c r="E257" s="49">
        <f>E258</f>
        <v>2400</v>
      </c>
    </row>
    <row r="258" spans="1:5" ht="33">
      <c r="A258" s="56" t="s">
        <v>285</v>
      </c>
      <c r="B258" s="11" t="s">
        <v>466</v>
      </c>
      <c r="C258" s="66" t="s">
        <v>419</v>
      </c>
      <c r="D258" s="48" t="s">
        <v>420</v>
      </c>
      <c r="E258" s="49">
        <f>E259</f>
        <v>2400</v>
      </c>
    </row>
    <row r="259" spans="1:5" ht="36.75" customHeight="1">
      <c r="A259" s="56" t="s">
        <v>285</v>
      </c>
      <c r="B259" s="11" t="s">
        <v>466</v>
      </c>
      <c r="C259" s="66" t="s">
        <v>421</v>
      </c>
      <c r="D259" s="48" t="s">
        <v>422</v>
      </c>
      <c r="E259" s="49">
        <f>'№4'!F154</f>
        <v>2400</v>
      </c>
    </row>
    <row r="260" spans="1:5" ht="34.5" customHeight="1">
      <c r="A260" s="56" t="s">
        <v>285</v>
      </c>
      <c r="B260" s="56" t="s">
        <v>586</v>
      </c>
      <c r="C260" s="56"/>
      <c r="D260" s="48" t="s">
        <v>587</v>
      </c>
      <c r="E260" s="49">
        <f>E261</f>
        <v>302</v>
      </c>
    </row>
    <row r="261" spans="1:5" ht="21" customHeight="1">
      <c r="A261" s="56" t="s">
        <v>285</v>
      </c>
      <c r="B261" s="56" t="s">
        <v>586</v>
      </c>
      <c r="C261" s="56" t="s">
        <v>403</v>
      </c>
      <c r="D261" s="48" t="s">
        <v>404</v>
      </c>
      <c r="E261" s="49">
        <f>E262</f>
        <v>302</v>
      </c>
    </row>
    <row r="262" spans="1:5" ht="23.25" customHeight="1">
      <c r="A262" s="56" t="s">
        <v>285</v>
      </c>
      <c r="B262" s="56" t="s">
        <v>586</v>
      </c>
      <c r="C262" s="56" t="s">
        <v>405</v>
      </c>
      <c r="D262" s="48" t="s">
        <v>406</v>
      </c>
      <c r="E262" s="49">
        <f>E263</f>
        <v>302</v>
      </c>
    </row>
    <row r="263" spans="1:5" ht="23.25" customHeight="1">
      <c r="A263" s="56" t="s">
        <v>285</v>
      </c>
      <c r="B263" s="56" t="s">
        <v>586</v>
      </c>
      <c r="C263" s="56" t="s">
        <v>356</v>
      </c>
      <c r="D263" s="48" t="s">
        <v>357</v>
      </c>
      <c r="E263" s="49">
        <f>'№4'!F158</f>
        <v>302</v>
      </c>
    </row>
    <row r="264" spans="1:5" ht="16.5">
      <c r="A264" s="56" t="s">
        <v>286</v>
      </c>
      <c r="B264" s="56"/>
      <c r="C264" s="56"/>
      <c r="D264" s="48" t="s">
        <v>253</v>
      </c>
      <c r="E264" s="49">
        <f>E265+E287+E292</f>
        <v>16295.1</v>
      </c>
    </row>
    <row r="265" spans="1:5" ht="16.5">
      <c r="A265" s="56" t="s">
        <v>286</v>
      </c>
      <c r="B265" s="56" t="s">
        <v>254</v>
      </c>
      <c r="C265" s="56"/>
      <c r="D265" s="48" t="s">
        <v>253</v>
      </c>
      <c r="E265" s="49">
        <f>E266+E270+E274+E283</f>
        <v>14330.5</v>
      </c>
    </row>
    <row r="266" spans="1:5" ht="16.5">
      <c r="A266" s="56" t="s">
        <v>286</v>
      </c>
      <c r="B266" s="56" t="s">
        <v>255</v>
      </c>
      <c r="C266" s="56"/>
      <c r="D266" s="48" t="s">
        <v>256</v>
      </c>
      <c r="E266" s="49">
        <f>E267</f>
        <v>11378.3</v>
      </c>
    </row>
    <row r="267" spans="1:5" ht="16.5">
      <c r="A267" s="56" t="s">
        <v>286</v>
      </c>
      <c r="B267" s="56" t="s">
        <v>255</v>
      </c>
      <c r="C267" s="56" t="s">
        <v>403</v>
      </c>
      <c r="D267" s="48" t="s">
        <v>404</v>
      </c>
      <c r="E267" s="49">
        <f>E268</f>
        <v>11378.3</v>
      </c>
    </row>
    <row r="268" spans="1:5" ht="16.5">
      <c r="A268" s="56" t="s">
        <v>286</v>
      </c>
      <c r="B268" s="56" t="s">
        <v>255</v>
      </c>
      <c r="C268" s="56" t="s">
        <v>405</v>
      </c>
      <c r="D268" s="48" t="s">
        <v>406</v>
      </c>
      <c r="E268" s="49">
        <f>E269</f>
        <v>11378.3</v>
      </c>
    </row>
    <row r="269" spans="1:5" ht="16.5">
      <c r="A269" s="56" t="s">
        <v>286</v>
      </c>
      <c r="B269" s="56" t="s">
        <v>255</v>
      </c>
      <c r="C269" s="56" t="s">
        <v>356</v>
      </c>
      <c r="D269" s="48" t="s">
        <v>357</v>
      </c>
      <c r="E269" s="49">
        <f>'№4'!F164</f>
        <v>11378.3</v>
      </c>
    </row>
    <row r="270" spans="1:5" ht="16.5">
      <c r="A270" s="56" t="s">
        <v>286</v>
      </c>
      <c r="B270" s="56" t="s">
        <v>313</v>
      </c>
      <c r="C270" s="56"/>
      <c r="D270" s="48" t="s">
        <v>314</v>
      </c>
      <c r="E270" s="49">
        <f>E271</f>
        <v>2365.2</v>
      </c>
    </row>
    <row r="271" spans="1:5" ht="16.5">
      <c r="A271" s="56" t="s">
        <v>286</v>
      </c>
      <c r="B271" s="56" t="s">
        <v>313</v>
      </c>
      <c r="C271" s="56" t="s">
        <v>403</v>
      </c>
      <c r="D271" s="48" t="s">
        <v>404</v>
      </c>
      <c r="E271" s="49">
        <f>E272</f>
        <v>2365.2</v>
      </c>
    </row>
    <row r="272" spans="1:5" ht="16.5">
      <c r="A272" s="56" t="s">
        <v>286</v>
      </c>
      <c r="B272" s="56" t="s">
        <v>313</v>
      </c>
      <c r="C272" s="56" t="s">
        <v>405</v>
      </c>
      <c r="D272" s="48" t="s">
        <v>406</v>
      </c>
      <c r="E272" s="49">
        <f>E273</f>
        <v>2365.2</v>
      </c>
    </row>
    <row r="273" spans="1:5" ht="16.5">
      <c r="A273" s="56" t="s">
        <v>286</v>
      </c>
      <c r="B273" s="56" t="s">
        <v>313</v>
      </c>
      <c r="C273" s="56" t="s">
        <v>356</v>
      </c>
      <c r="D273" s="48" t="s">
        <v>357</v>
      </c>
      <c r="E273" s="49">
        <f>'№4'!F168</f>
        <v>2365.2</v>
      </c>
    </row>
    <row r="274" spans="1:5" ht="16.5">
      <c r="A274" s="56" t="s">
        <v>286</v>
      </c>
      <c r="B274" s="56" t="s">
        <v>318</v>
      </c>
      <c r="C274" s="56"/>
      <c r="D274" s="48" t="s">
        <v>327</v>
      </c>
      <c r="E274" s="49">
        <f>E275+E279</f>
        <v>187</v>
      </c>
    </row>
    <row r="275" spans="1:5" ht="16.5">
      <c r="A275" s="56" t="s">
        <v>286</v>
      </c>
      <c r="B275" s="56" t="s">
        <v>315</v>
      </c>
      <c r="C275" s="56"/>
      <c r="D275" s="48" t="s">
        <v>328</v>
      </c>
      <c r="E275" s="49">
        <f>E276</f>
        <v>72</v>
      </c>
    </row>
    <row r="276" spans="1:5" ht="16.5">
      <c r="A276" s="56" t="s">
        <v>286</v>
      </c>
      <c r="B276" s="56" t="s">
        <v>315</v>
      </c>
      <c r="C276" s="56" t="s">
        <v>403</v>
      </c>
      <c r="D276" s="48" t="s">
        <v>404</v>
      </c>
      <c r="E276" s="49">
        <f>E277</f>
        <v>72</v>
      </c>
    </row>
    <row r="277" spans="1:5" ht="16.5">
      <c r="A277" s="56" t="s">
        <v>286</v>
      </c>
      <c r="B277" s="56" t="s">
        <v>315</v>
      </c>
      <c r="C277" s="56" t="s">
        <v>405</v>
      </c>
      <c r="D277" s="48" t="s">
        <v>406</v>
      </c>
      <c r="E277" s="49">
        <f>E278</f>
        <v>72</v>
      </c>
    </row>
    <row r="278" spans="1:5" ht="16.5">
      <c r="A278" s="56" t="s">
        <v>286</v>
      </c>
      <c r="B278" s="56" t="s">
        <v>315</v>
      </c>
      <c r="C278" s="56" t="s">
        <v>356</v>
      </c>
      <c r="D278" s="48" t="s">
        <v>357</v>
      </c>
      <c r="E278" s="49">
        <f>'№4'!F173</f>
        <v>72</v>
      </c>
    </row>
    <row r="279" spans="1:5" ht="16.5">
      <c r="A279" s="56" t="s">
        <v>286</v>
      </c>
      <c r="B279" s="56" t="s">
        <v>316</v>
      </c>
      <c r="C279" s="56"/>
      <c r="D279" s="48" t="s">
        <v>317</v>
      </c>
      <c r="E279" s="49">
        <f>E280</f>
        <v>115</v>
      </c>
    </row>
    <row r="280" spans="1:5" ht="16.5">
      <c r="A280" s="56" t="s">
        <v>286</v>
      </c>
      <c r="B280" s="56" t="s">
        <v>316</v>
      </c>
      <c r="C280" s="56" t="s">
        <v>403</v>
      </c>
      <c r="D280" s="48" t="s">
        <v>404</v>
      </c>
      <c r="E280" s="49">
        <f>E281</f>
        <v>115</v>
      </c>
    </row>
    <row r="281" spans="1:5" ht="16.5">
      <c r="A281" s="56" t="s">
        <v>286</v>
      </c>
      <c r="B281" s="56" t="s">
        <v>316</v>
      </c>
      <c r="C281" s="56" t="s">
        <v>405</v>
      </c>
      <c r="D281" s="48" t="s">
        <v>406</v>
      </c>
      <c r="E281" s="49">
        <f>E282</f>
        <v>115</v>
      </c>
    </row>
    <row r="282" spans="1:5" ht="16.5">
      <c r="A282" s="56" t="s">
        <v>286</v>
      </c>
      <c r="B282" s="56" t="s">
        <v>316</v>
      </c>
      <c r="C282" s="56" t="s">
        <v>356</v>
      </c>
      <c r="D282" s="48" t="s">
        <v>357</v>
      </c>
      <c r="E282" s="49">
        <f>'№4'!F177</f>
        <v>115</v>
      </c>
    </row>
    <row r="283" spans="1:5" ht="16.5">
      <c r="A283" s="56" t="s">
        <v>286</v>
      </c>
      <c r="B283" s="56" t="s">
        <v>319</v>
      </c>
      <c r="C283" s="56"/>
      <c r="D283" s="48" t="s">
        <v>320</v>
      </c>
      <c r="E283" s="49">
        <f>E284</f>
        <v>400</v>
      </c>
    </row>
    <row r="284" spans="1:5" ht="16.5">
      <c r="A284" s="56" t="s">
        <v>286</v>
      </c>
      <c r="B284" s="56" t="s">
        <v>319</v>
      </c>
      <c r="C284" s="56" t="s">
        <v>403</v>
      </c>
      <c r="D284" s="48" t="s">
        <v>404</v>
      </c>
      <c r="E284" s="49">
        <f>E285</f>
        <v>400</v>
      </c>
    </row>
    <row r="285" spans="1:5" ht="16.5">
      <c r="A285" s="56" t="s">
        <v>286</v>
      </c>
      <c r="B285" s="56" t="s">
        <v>319</v>
      </c>
      <c r="C285" s="56" t="s">
        <v>405</v>
      </c>
      <c r="D285" s="48" t="s">
        <v>406</v>
      </c>
      <c r="E285" s="49">
        <f>E286</f>
        <v>400</v>
      </c>
    </row>
    <row r="286" spans="1:5" ht="16.5">
      <c r="A286" s="56" t="s">
        <v>286</v>
      </c>
      <c r="B286" s="56" t="s">
        <v>319</v>
      </c>
      <c r="C286" s="56" t="s">
        <v>356</v>
      </c>
      <c r="D286" s="48" t="s">
        <v>357</v>
      </c>
      <c r="E286" s="49">
        <f>'№4'!F181</f>
        <v>400</v>
      </c>
    </row>
    <row r="287" spans="1:5" ht="16.5">
      <c r="A287" s="56" t="s">
        <v>286</v>
      </c>
      <c r="B287" s="56" t="s">
        <v>248</v>
      </c>
      <c r="C287" s="56"/>
      <c r="D287" s="48" t="s">
        <v>351</v>
      </c>
      <c r="E287" s="49">
        <f>E288</f>
        <v>1865.6</v>
      </c>
    </row>
    <row r="288" spans="1:5" ht="33">
      <c r="A288" s="56" t="s">
        <v>286</v>
      </c>
      <c r="B288" s="56" t="s">
        <v>450</v>
      </c>
      <c r="C288" s="56"/>
      <c r="D288" s="48" t="s">
        <v>451</v>
      </c>
      <c r="E288" s="49">
        <f>E289</f>
        <v>1865.6</v>
      </c>
    </row>
    <row r="289" spans="1:5" ht="16.5">
      <c r="A289" s="56" t="s">
        <v>286</v>
      </c>
      <c r="B289" s="56" t="s">
        <v>450</v>
      </c>
      <c r="C289" s="56" t="s">
        <v>403</v>
      </c>
      <c r="D289" s="48" t="s">
        <v>404</v>
      </c>
      <c r="E289" s="49">
        <f>E290</f>
        <v>1865.6</v>
      </c>
    </row>
    <row r="290" spans="1:5" ht="16.5">
      <c r="A290" s="56" t="s">
        <v>286</v>
      </c>
      <c r="B290" s="56" t="s">
        <v>450</v>
      </c>
      <c r="C290" s="56" t="s">
        <v>405</v>
      </c>
      <c r="D290" s="48" t="s">
        <v>406</v>
      </c>
      <c r="E290" s="49">
        <f>E291</f>
        <v>1865.6</v>
      </c>
    </row>
    <row r="291" spans="1:5" ht="16.5">
      <c r="A291" s="56" t="s">
        <v>286</v>
      </c>
      <c r="B291" s="56" t="s">
        <v>450</v>
      </c>
      <c r="C291" s="56" t="s">
        <v>356</v>
      </c>
      <c r="D291" s="48" t="s">
        <v>357</v>
      </c>
      <c r="E291" s="49">
        <f>'№4'!F186</f>
        <v>1865.6</v>
      </c>
    </row>
    <row r="292" spans="1:5" ht="33">
      <c r="A292" s="56" t="s">
        <v>286</v>
      </c>
      <c r="B292" s="56" t="s">
        <v>586</v>
      </c>
      <c r="C292" s="56"/>
      <c r="D292" s="48" t="s">
        <v>587</v>
      </c>
      <c r="E292" s="49">
        <f>E293</f>
        <v>99</v>
      </c>
    </row>
    <row r="293" spans="1:5" ht="16.5">
      <c r="A293" s="56" t="s">
        <v>286</v>
      </c>
      <c r="B293" s="56" t="s">
        <v>586</v>
      </c>
      <c r="C293" s="56" t="s">
        <v>403</v>
      </c>
      <c r="D293" s="48" t="s">
        <v>404</v>
      </c>
      <c r="E293" s="49">
        <f>E294</f>
        <v>99</v>
      </c>
    </row>
    <row r="294" spans="1:5" ht="16.5">
      <c r="A294" s="56" t="s">
        <v>286</v>
      </c>
      <c r="B294" s="56" t="s">
        <v>586</v>
      </c>
      <c r="C294" s="56" t="s">
        <v>405</v>
      </c>
      <c r="D294" s="48" t="s">
        <v>406</v>
      </c>
      <c r="E294" s="49">
        <f>E295</f>
        <v>99</v>
      </c>
    </row>
    <row r="295" spans="1:5" ht="16.5">
      <c r="A295" s="56" t="s">
        <v>286</v>
      </c>
      <c r="B295" s="56" t="s">
        <v>586</v>
      </c>
      <c r="C295" s="56" t="s">
        <v>356</v>
      </c>
      <c r="D295" s="48" t="s">
        <v>357</v>
      </c>
      <c r="E295" s="49">
        <f>'№4'!F190</f>
        <v>99</v>
      </c>
    </row>
    <row r="296" spans="1:5" s="47" customFormat="1" ht="16.5">
      <c r="A296" s="62" t="s">
        <v>269</v>
      </c>
      <c r="B296" s="62"/>
      <c r="C296" s="62"/>
      <c r="D296" s="63" t="s">
        <v>257</v>
      </c>
      <c r="E296" s="61">
        <f>E297+E325+E377+E398</f>
        <v>397280.19999999995</v>
      </c>
    </row>
    <row r="297" spans="1:5" ht="16.5">
      <c r="A297" s="56" t="s">
        <v>287</v>
      </c>
      <c r="B297" s="56"/>
      <c r="C297" s="56"/>
      <c r="D297" s="48" t="s">
        <v>165</v>
      </c>
      <c r="E297" s="49">
        <f>E304+E318+E298</f>
        <v>121595.7</v>
      </c>
    </row>
    <row r="298" spans="1:5" ht="16.5">
      <c r="A298" s="56" t="s">
        <v>287</v>
      </c>
      <c r="B298" s="56" t="s">
        <v>166</v>
      </c>
      <c r="C298" s="56"/>
      <c r="D298" s="48" t="s">
        <v>167</v>
      </c>
      <c r="E298" s="49">
        <f>E299</f>
        <v>197.9</v>
      </c>
    </row>
    <row r="299" spans="1:5" ht="16.5">
      <c r="A299" s="56" t="s">
        <v>287</v>
      </c>
      <c r="B299" s="56" t="s">
        <v>168</v>
      </c>
      <c r="C299" s="56"/>
      <c r="D299" s="48" t="s">
        <v>352</v>
      </c>
      <c r="E299" s="49">
        <f>E300</f>
        <v>197.9</v>
      </c>
    </row>
    <row r="300" spans="1:5" ht="33">
      <c r="A300" s="56" t="s">
        <v>287</v>
      </c>
      <c r="B300" s="56" t="s">
        <v>381</v>
      </c>
      <c r="C300" s="56"/>
      <c r="D300" s="48" t="s">
        <v>380</v>
      </c>
      <c r="E300" s="49">
        <f>E301</f>
        <v>197.9</v>
      </c>
    </row>
    <row r="301" spans="1:5" ht="33">
      <c r="A301" s="56" t="s">
        <v>287</v>
      </c>
      <c r="B301" s="56" t="s">
        <v>381</v>
      </c>
      <c r="C301" s="56" t="s">
        <v>414</v>
      </c>
      <c r="D301" s="48" t="s">
        <v>415</v>
      </c>
      <c r="E301" s="49">
        <f>E302</f>
        <v>197.9</v>
      </c>
    </row>
    <row r="302" spans="1:5" ht="16.5">
      <c r="A302" s="56" t="s">
        <v>287</v>
      </c>
      <c r="B302" s="56" t="s">
        <v>381</v>
      </c>
      <c r="C302" s="56" t="s">
        <v>423</v>
      </c>
      <c r="D302" s="48" t="s">
        <v>424</v>
      </c>
      <c r="E302" s="49">
        <f>E303</f>
        <v>197.9</v>
      </c>
    </row>
    <row r="303" spans="1:5" ht="16.5">
      <c r="A303" s="56" t="s">
        <v>287</v>
      </c>
      <c r="B303" s="56" t="s">
        <v>381</v>
      </c>
      <c r="C303" s="56" t="s">
        <v>372</v>
      </c>
      <c r="D303" s="48" t="s">
        <v>373</v>
      </c>
      <c r="E303" s="49">
        <f>'№4'!F503</f>
        <v>197.9</v>
      </c>
    </row>
    <row r="304" spans="1:5" ht="16.5">
      <c r="A304" s="56" t="s">
        <v>287</v>
      </c>
      <c r="B304" s="56" t="s">
        <v>248</v>
      </c>
      <c r="C304" s="56"/>
      <c r="D304" s="48" t="s">
        <v>351</v>
      </c>
      <c r="E304" s="49">
        <f>E305+E309+E313</f>
        <v>99234.8</v>
      </c>
    </row>
    <row r="305" spans="1:5" ht="33">
      <c r="A305" s="56" t="s">
        <v>287</v>
      </c>
      <c r="B305" s="11" t="s">
        <v>452</v>
      </c>
      <c r="C305" s="11"/>
      <c r="D305" s="12" t="s">
        <v>453</v>
      </c>
      <c r="E305" s="49">
        <f>E306</f>
        <v>500</v>
      </c>
    </row>
    <row r="306" spans="1:5" ht="16.5">
      <c r="A306" s="56" t="s">
        <v>287</v>
      </c>
      <c r="B306" s="11" t="s">
        <v>452</v>
      </c>
      <c r="C306" s="66" t="s">
        <v>417</v>
      </c>
      <c r="D306" s="48" t="s">
        <v>418</v>
      </c>
      <c r="E306" s="49">
        <f>E307</f>
        <v>500</v>
      </c>
    </row>
    <row r="307" spans="1:5" ht="33">
      <c r="A307" s="56" t="s">
        <v>287</v>
      </c>
      <c r="B307" s="11" t="s">
        <v>452</v>
      </c>
      <c r="C307" s="66" t="s">
        <v>419</v>
      </c>
      <c r="D307" s="48" t="s">
        <v>420</v>
      </c>
      <c r="E307" s="49">
        <f>E308</f>
        <v>500</v>
      </c>
    </row>
    <row r="308" spans="1:5" ht="38.25" customHeight="1">
      <c r="A308" s="56" t="s">
        <v>287</v>
      </c>
      <c r="B308" s="11" t="s">
        <v>452</v>
      </c>
      <c r="C308" s="66" t="s">
        <v>421</v>
      </c>
      <c r="D308" s="48" t="s">
        <v>422</v>
      </c>
      <c r="E308" s="49">
        <f>'№4'!F204</f>
        <v>500</v>
      </c>
    </row>
    <row r="309" spans="1:5" ht="33">
      <c r="A309" s="56" t="s">
        <v>287</v>
      </c>
      <c r="B309" s="11" t="s">
        <v>442</v>
      </c>
      <c r="C309" s="11"/>
      <c r="D309" s="12" t="s">
        <v>443</v>
      </c>
      <c r="E309" s="49">
        <f>E310</f>
        <v>1352.8</v>
      </c>
    </row>
    <row r="310" spans="1:5" ht="33">
      <c r="A310" s="56" t="s">
        <v>287</v>
      </c>
      <c r="B310" s="11" t="s">
        <v>442</v>
      </c>
      <c r="C310" s="56" t="s">
        <v>414</v>
      </c>
      <c r="D310" s="48" t="s">
        <v>415</v>
      </c>
      <c r="E310" s="49">
        <f>E311</f>
        <v>1352.8</v>
      </c>
    </row>
    <row r="311" spans="1:5" ht="16.5">
      <c r="A311" s="56" t="s">
        <v>287</v>
      </c>
      <c r="B311" s="11" t="s">
        <v>442</v>
      </c>
      <c r="C311" s="56" t="s">
        <v>423</v>
      </c>
      <c r="D311" s="48" t="s">
        <v>424</v>
      </c>
      <c r="E311" s="49">
        <f>E312</f>
        <v>1352.8</v>
      </c>
    </row>
    <row r="312" spans="1:5" ht="16.5">
      <c r="A312" s="56" t="s">
        <v>287</v>
      </c>
      <c r="B312" s="11" t="s">
        <v>442</v>
      </c>
      <c r="C312" s="56" t="s">
        <v>372</v>
      </c>
      <c r="D312" s="48" t="s">
        <v>373</v>
      </c>
      <c r="E312" s="49">
        <f>'№4'!F508</f>
        <v>1352.8</v>
      </c>
    </row>
    <row r="313" spans="1:5" ht="33">
      <c r="A313" s="56" t="s">
        <v>287</v>
      </c>
      <c r="B313" s="56" t="s">
        <v>539</v>
      </c>
      <c r="C313" s="56"/>
      <c r="D313" s="48" t="s">
        <v>540</v>
      </c>
      <c r="E313" s="49">
        <f>E314</f>
        <v>97382</v>
      </c>
    </row>
    <row r="314" spans="1:5" ht="16.5">
      <c r="A314" s="56" t="s">
        <v>287</v>
      </c>
      <c r="B314" s="56" t="s">
        <v>541</v>
      </c>
      <c r="C314" s="56"/>
      <c r="D314" s="48" t="s">
        <v>542</v>
      </c>
      <c r="E314" s="49">
        <f>E315</f>
        <v>97382</v>
      </c>
    </row>
    <row r="315" spans="1:5" ht="33">
      <c r="A315" s="56" t="s">
        <v>287</v>
      </c>
      <c r="B315" s="56" t="s">
        <v>541</v>
      </c>
      <c r="C315" s="56" t="s">
        <v>414</v>
      </c>
      <c r="D315" s="48" t="s">
        <v>415</v>
      </c>
      <c r="E315" s="49">
        <f>E316</f>
        <v>97382</v>
      </c>
    </row>
    <row r="316" spans="1:5" ht="16.5">
      <c r="A316" s="56" t="s">
        <v>287</v>
      </c>
      <c r="B316" s="56" t="s">
        <v>541</v>
      </c>
      <c r="C316" s="56" t="s">
        <v>423</v>
      </c>
      <c r="D316" s="48" t="s">
        <v>424</v>
      </c>
      <c r="E316" s="49">
        <f>E317</f>
        <v>97382</v>
      </c>
    </row>
    <row r="317" spans="1:5" ht="49.5">
      <c r="A317" s="56" t="s">
        <v>287</v>
      </c>
      <c r="B317" s="56" t="s">
        <v>541</v>
      </c>
      <c r="C317" s="56" t="s">
        <v>353</v>
      </c>
      <c r="D317" s="48" t="s">
        <v>354</v>
      </c>
      <c r="E317" s="49">
        <f>'№4'!F513</f>
        <v>97382</v>
      </c>
    </row>
    <row r="318" spans="1:5" ht="33">
      <c r="A318" s="56" t="s">
        <v>287</v>
      </c>
      <c r="B318" s="11" t="s">
        <v>502</v>
      </c>
      <c r="C318" s="56"/>
      <c r="D318" s="48" t="s">
        <v>501</v>
      </c>
      <c r="E318" s="49">
        <f aca="true" t="shared" si="0" ref="E318:E323">E319</f>
        <v>22163</v>
      </c>
    </row>
    <row r="319" spans="1:5" ht="33">
      <c r="A319" s="56" t="s">
        <v>287</v>
      </c>
      <c r="B319" s="11" t="s">
        <v>504</v>
      </c>
      <c r="C319" s="56" t="s">
        <v>340</v>
      </c>
      <c r="D319" s="48" t="s">
        <v>503</v>
      </c>
      <c r="E319" s="49">
        <f t="shared" si="0"/>
        <v>22163</v>
      </c>
    </row>
    <row r="320" spans="1:5" ht="16.5">
      <c r="A320" s="56" t="s">
        <v>287</v>
      </c>
      <c r="B320" s="11" t="s">
        <v>524</v>
      </c>
      <c r="C320" s="56"/>
      <c r="D320" s="48" t="s">
        <v>525</v>
      </c>
      <c r="E320" s="49">
        <f t="shared" si="0"/>
        <v>22163</v>
      </c>
    </row>
    <row r="321" spans="1:5" ht="21" customHeight="1">
      <c r="A321" s="56" t="s">
        <v>287</v>
      </c>
      <c r="B321" s="11" t="s">
        <v>526</v>
      </c>
      <c r="C321" s="56"/>
      <c r="D321" s="48" t="s">
        <v>527</v>
      </c>
      <c r="E321" s="49">
        <f t="shared" si="0"/>
        <v>22163</v>
      </c>
    </row>
    <row r="322" spans="1:5" ht="16.5">
      <c r="A322" s="56" t="s">
        <v>287</v>
      </c>
      <c r="B322" s="11" t="s">
        <v>526</v>
      </c>
      <c r="C322" s="66" t="s">
        <v>417</v>
      </c>
      <c r="D322" s="48" t="s">
        <v>418</v>
      </c>
      <c r="E322" s="49">
        <f t="shared" si="0"/>
        <v>22163</v>
      </c>
    </row>
    <row r="323" spans="1:5" ht="33">
      <c r="A323" s="56" t="s">
        <v>287</v>
      </c>
      <c r="B323" s="11" t="s">
        <v>526</v>
      </c>
      <c r="C323" s="66" t="s">
        <v>419</v>
      </c>
      <c r="D323" s="48" t="s">
        <v>420</v>
      </c>
      <c r="E323" s="49">
        <f t="shared" si="0"/>
        <v>22163</v>
      </c>
    </row>
    <row r="324" spans="1:5" ht="41.25" customHeight="1">
      <c r="A324" s="56" t="s">
        <v>287</v>
      </c>
      <c r="B324" s="11" t="s">
        <v>526</v>
      </c>
      <c r="C324" s="66" t="s">
        <v>421</v>
      </c>
      <c r="D324" s="48" t="s">
        <v>422</v>
      </c>
      <c r="E324" s="49">
        <f>'№4'!F199</f>
        <v>22163</v>
      </c>
    </row>
    <row r="325" spans="1:5" ht="16.5">
      <c r="A325" s="56" t="s">
        <v>288</v>
      </c>
      <c r="B325" s="56"/>
      <c r="C325" s="56"/>
      <c r="D325" s="48" t="s">
        <v>169</v>
      </c>
      <c r="E325" s="49">
        <f>E339+E344+E366+E332+E326</f>
        <v>255359.49999999997</v>
      </c>
    </row>
    <row r="326" spans="1:5" ht="16.5">
      <c r="A326" s="56" t="s">
        <v>288</v>
      </c>
      <c r="B326" s="56" t="s">
        <v>170</v>
      </c>
      <c r="C326" s="56"/>
      <c r="D326" s="48" t="s">
        <v>171</v>
      </c>
      <c r="E326" s="49">
        <f>E327</f>
        <v>3806.3</v>
      </c>
    </row>
    <row r="327" spans="1:5" ht="16.5">
      <c r="A327" s="56" t="s">
        <v>288</v>
      </c>
      <c r="B327" s="56" t="s">
        <v>172</v>
      </c>
      <c r="C327" s="56" t="s">
        <v>340</v>
      </c>
      <c r="D327" s="48" t="s">
        <v>352</v>
      </c>
      <c r="E327" s="49">
        <f>E328</f>
        <v>3806.3</v>
      </c>
    </row>
    <row r="328" spans="1:5" ht="33">
      <c r="A328" s="56" t="s">
        <v>288</v>
      </c>
      <c r="B328" s="56" t="s">
        <v>374</v>
      </c>
      <c r="C328" s="56"/>
      <c r="D328" s="48" t="s">
        <v>380</v>
      </c>
      <c r="E328" s="49">
        <f>E329</f>
        <v>3806.3</v>
      </c>
    </row>
    <row r="329" spans="1:5" ht="33">
      <c r="A329" s="56" t="s">
        <v>288</v>
      </c>
      <c r="B329" s="56" t="s">
        <v>374</v>
      </c>
      <c r="C329" s="56" t="s">
        <v>414</v>
      </c>
      <c r="D329" s="48" t="s">
        <v>415</v>
      </c>
      <c r="E329" s="49">
        <f>E330</f>
        <v>3806.3</v>
      </c>
    </row>
    <row r="330" spans="1:5" ht="16.5">
      <c r="A330" s="56" t="s">
        <v>288</v>
      </c>
      <c r="B330" s="56" t="s">
        <v>374</v>
      </c>
      <c r="C330" s="56" t="s">
        <v>423</v>
      </c>
      <c r="D330" s="48" t="s">
        <v>424</v>
      </c>
      <c r="E330" s="49">
        <f>E331</f>
        <v>3806.3</v>
      </c>
    </row>
    <row r="331" spans="1:5" ht="16.5">
      <c r="A331" s="56" t="s">
        <v>288</v>
      </c>
      <c r="B331" s="56" t="s">
        <v>374</v>
      </c>
      <c r="C331" s="11" t="s">
        <v>372</v>
      </c>
      <c r="D331" s="12" t="s">
        <v>373</v>
      </c>
      <c r="E331" s="49">
        <f>'№4'!F520</f>
        <v>3806.3</v>
      </c>
    </row>
    <row r="332" spans="1:5" ht="16.5">
      <c r="A332" s="58" t="s">
        <v>288</v>
      </c>
      <c r="B332" s="58" t="s">
        <v>182</v>
      </c>
      <c r="C332" s="58"/>
      <c r="D332" s="48" t="s">
        <v>183</v>
      </c>
      <c r="E332" s="49">
        <f>E333</f>
        <v>26080.3</v>
      </c>
    </row>
    <row r="333" spans="1:5" ht="16.5">
      <c r="A333" s="58" t="s">
        <v>288</v>
      </c>
      <c r="B333" s="58" t="s">
        <v>184</v>
      </c>
      <c r="C333" s="58"/>
      <c r="D333" s="48" t="s">
        <v>352</v>
      </c>
      <c r="E333" s="49">
        <f>E334</f>
        <v>26080.3</v>
      </c>
    </row>
    <row r="334" spans="1:5" ht="33">
      <c r="A334" s="58" t="s">
        <v>288</v>
      </c>
      <c r="B334" s="58" t="s">
        <v>379</v>
      </c>
      <c r="C334" s="58"/>
      <c r="D334" s="48" t="s">
        <v>380</v>
      </c>
      <c r="E334" s="49">
        <f>E335</f>
        <v>26080.3</v>
      </c>
    </row>
    <row r="335" spans="1:5" ht="33">
      <c r="A335" s="58" t="s">
        <v>288</v>
      </c>
      <c r="B335" s="58" t="s">
        <v>379</v>
      </c>
      <c r="C335" s="56" t="s">
        <v>414</v>
      </c>
      <c r="D335" s="48" t="s">
        <v>415</v>
      </c>
      <c r="E335" s="49">
        <f>E336</f>
        <v>26080.3</v>
      </c>
    </row>
    <row r="336" spans="1:5" ht="16.5">
      <c r="A336" s="58" t="s">
        <v>288</v>
      </c>
      <c r="B336" s="58" t="s">
        <v>379</v>
      </c>
      <c r="C336" s="56" t="s">
        <v>423</v>
      </c>
      <c r="D336" s="48" t="s">
        <v>424</v>
      </c>
      <c r="E336" s="49">
        <f>E337+E338</f>
        <v>26080.3</v>
      </c>
    </row>
    <row r="337" spans="1:5" ht="49.5">
      <c r="A337" s="58" t="s">
        <v>288</v>
      </c>
      <c r="B337" s="58" t="s">
        <v>379</v>
      </c>
      <c r="C337" s="56" t="s">
        <v>353</v>
      </c>
      <c r="D337" s="48" t="s">
        <v>354</v>
      </c>
      <c r="E337" s="49">
        <f>'№4'!F420+'№4'!F211</f>
        <v>24307.5</v>
      </c>
    </row>
    <row r="338" spans="1:5" ht="16.5">
      <c r="A338" s="58" t="s">
        <v>288</v>
      </c>
      <c r="B338" s="58" t="s">
        <v>379</v>
      </c>
      <c r="C338" s="56" t="s">
        <v>372</v>
      </c>
      <c r="D338" s="48" t="s">
        <v>373</v>
      </c>
      <c r="E338" s="49">
        <f>'№4'!F212+'№4'!F421</f>
        <v>1772.8</v>
      </c>
    </row>
    <row r="339" spans="1:5" ht="16.5">
      <c r="A339" s="11" t="s">
        <v>288</v>
      </c>
      <c r="B339" s="15" t="s">
        <v>508</v>
      </c>
      <c r="C339" s="11"/>
      <c r="D339" s="12" t="s">
        <v>509</v>
      </c>
      <c r="E339" s="49">
        <f>E340</f>
        <v>2499.3</v>
      </c>
    </row>
    <row r="340" spans="1:5" ht="16.5">
      <c r="A340" s="11" t="s">
        <v>288</v>
      </c>
      <c r="B340" s="15" t="s">
        <v>510</v>
      </c>
      <c r="C340" s="11"/>
      <c r="D340" s="12" t="s">
        <v>511</v>
      </c>
      <c r="E340" s="49">
        <f>E341</f>
        <v>2499.3</v>
      </c>
    </row>
    <row r="341" spans="1:5" ht="33">
      <c r="A341" s="11" t="s">
        <v>288</v>
      </c>
      <c r="B341" s="15" t="s">
        <v>510</v>
      </c>
      <c r="C341" s="56" t="s">
        <v>414</v>
      </c>
      <c r="D341" s="48" t="s">
        <v>415</v>
      </c>
      <c r="E341" s="49">
        <f>E342</f>
        <v>2499.3</v>
      </c>
    </row>
    <row r="342" spans="1:5" ht="16.5">
      <c r="A342" s="11" t="s">
        <v>288</v>
      </c>
      <c r="B342" s="15" t="s">
        <v>510</v>
      </c>
      <c r="C342" s="56" t="s">
        <v>423</v>
      </c>
      <c r="D342" s="48" t="s">
        <v>424</v>
      </c>
      <c r="E342" s="49">
        <f>E343</f>
        <v>2499.3</v>
      </c>
    </row>
    <row r="343" spans="1:5" ht="16.5">
      <c r="A343" s="11" t="s">
        <v>288</v>
      </c>
      <c r="B343" s="15" t="s">
        <v>510</v>
      </c>
      <c r="C343" s="11" t="s">
        <v>372</v>
      </c>
      <c r="D343" s="12" t="s">
        <v>373</v>
      </c>
      <c r="E343" s="49">
        <f>'№4'!F525</f>
        <v>2499.3</v>
      </c>
    </row>
    <row r="344" spans="1:5" ht="16.5">
      <c r="A344" s="11" t="s">
        <v>288</v>
      </c>
      <c r="B344" s="11" t="s">
        <v>248</v>
      </c>
      <c r="C344" s="11"/>
      <c r="D344" s="12" t="s">
        <v>351</v>
      </c>
      <c r="E344" s="49">
        <f>E349+E353+E345</f>
        <v>50131.6</v>
      </c>
    </row>
    <row r="345" spans="1:5" ht="33">
      <c r="A345" s="11" t="s">
        <v>288</v>
      </c>
      <c r="B345" s="11" t="s">
        <v>468</v>
      </c>
      <c r="C345" s="11"/>
      <c r="D345" s="48" t="s">
        <v>469</v>
      </c>
      <c r="E345" s="49">
        <f>E346</f>
        <v>55</v>
      </c>
    </row>
    <row r="346" spans="1:5" ht="33">
      <c r="A346" s="11" t="s">
        <v>288</v>
      </c>
      <c r="B346" s="11" t="s">
        <v>468</v>
      </c>
      <c r="C346" s="56" t="s">
        <v>414</v>
      </c>
      <c r="D346" s="48" t="s">
        <v>415</v>
      </c>
      <c r="E346" s="49">
        <f>E347</f>
        <v>55</v>
      </c>
    </row>
    <row r="347" spans="1:5" ht="16.5">
      <c r="A347" s="11" t="s">
        <v>288</v>
      </c>
      <c r="B347" s="11" t="s">
        <v>468</v>
      </c>
      <c r="C347" s="56" t="s">
        <v>423</v>
      </c>
      <c r="D347" s="48" t="s">
        <v>424</v>
      </c>
      <c r="E347" s="49">
        <f>E348</f>
        <v>55</v>
      </c>
    </row>
    <row r="348" spans="1:5" ht="16.5">
      <c r="A348" s="11" t="s">
        <v>288</v>
      </c>
      <c r="B348" s="11" t="s">
        <v>468</v>
      </c>
      <c r="C348" s="56" t="s">
        <v>372</v>
      </c>
      <c r="D348" s="48" t="s">
        <v>373</v>
      </c>
      <c r="E348" s="49">
        <f>'№4'!F530</f>
        <v>55</v>
      </c>
    </row>
    <row r="349" spans="1:5" ht="33">
      <c r="A349" s="11" t="s">
        <v>288</v>
      </c>
      <c r="B349" s="11" t="s">
        <v>442</v>
      </c>
      <c r="C349" s="11"/>
      <c r="D349" s="12" t="s">
        <v>443</v>
      </c>
      <c r="E349" s="49">
        <f>E350</f>
        <v>2348.2</v>
      </c>
    </row>
    <row r="350" spans="1:5" ht="33">
      <c r="A350" s="11" t="s">
        <v>288</v>
      </c>
      <c r="B350" s="11" t="s">
        <v>442</v>
      </c>
      <c r="C350" s="56" t="s">
        <v>414</v>
      </c>
      <c r="D350" s="48" t="s">
        <v>415</v>
      </c>
      <c r="E350" s="49">
        <f>E351</f>
        <v>2348.2</v>
      </c>
    </row>
    <row r="351" spans="1:5" ht="16.5">
      <c r="A351" s="11" t="s">
        <v>288</v>
      </c>
      <c r="B351" s="11" t="s">
        <v>442</v>
      </c>
      <c r="C351" s="56" t="s">
        <v>423</v>
      </c>
      <c r="D351" s="48" t="s">
        <v>424</v>
      </c>
      <c r="E351" s="49">
        <f>E352</f>
        <v>2348.2</v>
      </c>
    </row>
    <row r="352" spans="1:5" ht="16.5">
      <c r="A352" s="11" t="s">
        <v>288</v>
      </c>
      <c r="B352" s="11" t="s">
        <v>442</v>
      </c>
      <c r="C352" s="56" t="s">
        <v>372</v>
      </c>
      <c r="D352" s="48" t="s">
        <v>373</v>
      </c>
      <c r="E352" s="49">
        <f>'№4'!F534</f>
        <v>2348.2</v>
      </c>
    </row>
    <row r="353" spans="1:5" ht="33">
      <c r="A353" s="11" t="s">
        <v>288</v>
      </c>
      <c r="B353" s="56" t="s">
        <v>539</v>
      </c>
      <c r="C353" s="56"/>
      <c r="D353" s="48" t="s">
        <v>540</v>
      </c>
      <c r="E353" s="49">
        <f>E354+E358+E362</f>
        <v>47728.4</v>
      </c>
    </row>
    <row r="354" spans="1:5" ht="16.5">
      <c r="A354" s="11" t="s">
        <v>288</v>
      </c>
      <c r="B354" s="56" t="s">
        <v>543</v>
      </c>
      <c r="C354" s="56"/>
      <c r="D354" s="48" t="s">
        <v>544</v>
      </c>
      <c r="E354" s="49">
        <f>E355</f>
        <v>34275.5</v>
      </c>
    </row>
    <row r="355" spans="1:5" ht="33">
      <c r="A355" s="11" t="s">
        <v>288</v>
      </c>
      <c r="B355" s="56" t="s">
        <v>543</v>
      </c>
      <c r="C355" s="56" t="s">
        <v>414</v>
      </c>
      <c r="D355" s="48" t="s">
        <v>415</v>
      </c>
      <c r="E355" s="49">
        <f>E356</f>
        <v>34275.5</v>
      </c>
    </row>
    <row r="356" spans="1:5" ht="16.5">
      <c r="A356" s="11" t="s">
        <v>288</v>
      </c>
      <c r="B356" s="56" t="s">
        <v>543</v>
      </c>
      <c r="C356" s="56" t="s">
        <v>423</v>
      </c>
      <c r="D356" s="48" t="s">
        <v>424</v>
      </c>
      <c r="E356" s="49">
        <f>E357</f>
        <v>34275.5</v>
      </c>
    </row>
    <row r="357" spans="1:5" ht="49.5">
      <c r="A357" s="11" t="s">
        <v>288</v>
      </c>
      <c r="B357" s="56" t="s">
        <v>543</v>
      </c>
      <c r="C357" s="56" t="s">
        <v>353</v>
      </c>
      <c r="D357" s="48" t="s">
        <v>354</v>
      </c>
      <c r="E357" s="49">
        <f>'№4'!F539</f>
        <v>34275.5</v>
      </c>
    </row>
    <row r="358" spans="1:5" ht="16.5">
      <c r="A358" s="11" t="s">
        <v>288</v>
      </c>
      <c r="B358" s="56" t="s">
        <v>545</v>
      </c>
      <c r="C358" s="56"/>
      <c r="D358" s="48" t="s">
        <v>546</v>
      </c>
      <c r="E358" s="49">
        <f>E359</f>
        <v>4763</v>
      </c>
    </row>
    <row r="359" spans="1:5" ht="33">
      <c r="A359" s="11" t="s">
        <v>288</v>
      </c>
      <c r="B359" s="56" t="s">
        <v>545</v>
      </c>
      <c r="C359" s="56" t="s">
        <v>414</v>
      </c>
      <c r="D359" s="48" t="s">
        <v>415</v>
      </c>
      <c r="E359" s="49">
        <f>E360</f>
        <v>4763</v>
      </c>
    </row>
    <row r="360" spans="1:5" ht="16.5">
      <c r="A360" s="11" t="s">
        <v>288</v>
      </c>
      <c r="B360" s="56" t="s">
        <v>545</v>
      </c>
      <c r="C360" s="56" t="s">
        <v>423</v>
      </c>
      <c r="D360" s="48" t="s">
        <v>424</v>
      </c>
      <c r="E360" s="49">
        <f>E361</f>
        <v>4763</v>
      </c>
    </row>
    <row r="361" spans="1:5" ht="16.5">
      <c r="A361" s="11" t="s">
        <v>288</v>
      </c>
      <c r="B361" s="56" t="s">
        <v>545</v>
      </c>
      <c r="C361" s="56" t="s">
        <v>372</v>
      </c>
      <c r="D361" s="48" t="s">
        <v>373</v>
      </c>
      <c r="E361" s="49">
        <f>'№4'!F543</f>
        <v>4763</v>
      </c>
    </row>
    <row r="362" spans="1:5" ht="16.5">
      <c r="A362" s="58" t="s">
        <v>288</v>
      </c>
      <c r="B362" s="56" t="s">
        <v>547</v>
      </c>
      <c r="C362" s="58"/>
      <c r="D362" s="48" t="s">
        <v>548</v>
      </c>
      <c r="E362" s="49">
        <f>E363</f>
        <v>8689.9</v>
      </c>
    </row>
    <row r="363" spans="1:5" ht="33">
      <c r="A363" s="58" t="s">
        <v>288</v>
      </c>
      <c r="B363" s="56" t="s">
        <v>547</v>
      </c>
      <c r="C363" s="56" t="s">
        <v>414</v>
      </c>
      <c r="D363" s="48" t="s">
        <v>415</v>
      </c>
      <c r="E363" s="49">
        <f>E364</f>
        <v>8689.9</v>
      </c>
    </row>
    <row r="364" spans="1:5" ht="16.5">
      <c r="A364" s="58" t="s">
        <v>288</v>
      </c>
      <c r="B364" s="56" t="s">
        <v>547</v>
      </c>
      <c r="C364" s="56" t="s">
        <v>423</v>
      </c>
      <c r="D364" s="48" t="s">
        <v>424</v>
      </c>
      <c r="E364" s="49">
        <f>E365</f>
        <v>8689.9</v>
      </c>
    </row>
    <row r="365" spans="1:5" ht="49.5">
      <c r="A365" s="56" t="s">
        <v>288</v>
      </c>
      <c r="B365" s="56" t="s">
        <v>547</v>
      </c>
      <c r="C365" s="56" t="s">
        <v>353</v>
      </c>
      <c r="D365" s="48" t="s">
        <v>354</v>
      </c>
      <c r="E365" s="49">
        <f>'№4'!F547</f>
        <v>8689.9</v>
      </c>
    </row>
    <row r="366" spans="1:5" ht="33">
      <c r="A366" s="58" t="s">
        <v>288</v>
      </c>
      <c r="B366" s="11" t="s">
        <v>502</v>
      </c>
      <c r="C366" s="56"/>
      <c r="D366" s="48" t="s">
        <v>501</v>
      </c>
      <c r="E366" s="49">
        <f aca="true" t="shared" si="1" ref="E366:E375">E367</f>
        <v>172842</v>
      </c>
    </row>
    <row r="367" spans="1:5" ht="33">
      <c r="A367" s="58" t="s">
        <v>288</v>
      </c>
      <c r="B367" s="11" t="s">
        <v>504</v>
      </c>
      <c r="C367" s="56" t="s">
        <v>340</v>
      </c>
      <c r="D367" s="48" t="s">
        <v>503</v>
      </c>
      <c r="E367" s="49">
        <f t="shared" si="1"/>
        <v>172842</v>
      </c>
    </row>
    <row r="368" spans="1:5" ht="49.5">
      <c r="A368" s="58" t="s">
        <v>288</v>
      </c>
      <c r="B368" s="11" t="s">
        <v>505</v>
      </c>
      <c r="C368" s="56"/>
      <c r="D368" s="48" t="s">
        <v>491</v>
      </c>
      <c r="E368" s="49">
        <f>E373+E369</f>
        <v>172842</v>
      </c>
    </row>
    <row r="369" spans="1:5" ht="33">
      <c r="A369" s="58" t="s">
        <v>288</v>
      </c>
      <c r="B369" s="11" t="s">
        <v>589</v>
      </c>
      <c r="C369" s="56"/>
      <c r="D369" s="48" t="s">
        <v>590</v>
      </c>
      <c r="E369" s="49">
        <f>E370</f>
        <v>4763</v>
      </c>
    </row>
    <row r="370" spans="1:5" ht="33">
      <c r="A370" s="58" t="s">
        <v>288</v>
      </c>
      <c r="B370" s="11" t="s">
        <v>589</v>
      </c>
      <c r="C370" s="56" t="s">
        <v>414</v>
      </c>
      <c r="D370" s="48" t="s">
        <v>415</v>
      </c>
      <c r="E370" s="49">
        <f>E371</f>
        <v>4763</v>
      </c>
    </row>
    <row r="371" spans="1:5" ht="19.5" customHeight="1">
      <c r="A371" s="58" t="s">
        <v>288</v>
      </c>
      <c r="B371" s="11" t="s">
        <v>589</v>
      </c>
      <c r="C371" s="56" t="s">
        <v>423</v>
      </c>
      <c r="D371" s="48" t="s">
        <v>424</v>
      </c>
      <c r="E371" s="49">
        <f>E372</f>
        <v>4763</v>
      </c>
    </row>
    <row r="372" spans="1:5" ht="19.5" customHeight="1">
      <c r="A372" s="58" t="s">
        <v>288</v>
      </c>
      <c r="B372" s="11" t="s">
        <v>589</v>
      </c>
      <c r="C372" s="56" t="s">
        <v>372</v>
      </c>
      <c r="D372" s="48" t="s">
        <v>373</v>
      </c>
      <c r="E372" s="49">
        <f>'№4'!F554</f>
        <v>4763</v>
      </c>
    </row>
    <row r="373" spans="1:5" ht="66">
      <c r="A373" s="56" t="s">
        <v>288</v>
      </c>
      <c r="B373" s="11" t="s">
        <v>507</v>
      </c>
      <c r="C373" s="56"/>
      <c r="D373" s="48" t="s">
        <v>506</v>
      </c>
      <c r="E373" s="49">
        <f t="shared" si="1"/>
        <v>168079</v>
      </c>
    </row>
    <row r="374" spans="1:5" ht="33">
      <c r="A374" s="11" t="s">
        <v>288</v>
      </c>
      <c r="B374" s="11" t="s">
        <v>507</v>
      </c>
      <c r="C374" s="56" t="s">
        <v>414</v>
      </c>
      <c r="D374" s="48" t="s">
        <v>415</v>
      </c>
      <c r="E374" s="49">
        <f t="shared" si="1"/>
        <v>168079</v>
      </c>
    </row>
    <row r="375" spans="1:5" ht="16.5">
      <c r="A375" s="11" t="s">
        <v>288</v>
      </c>
      <c r="B375" s="11" t="s">
        <v>507</v>
      </c>
      <c r="C375" s="56" t="s">
        <v>423</v>
      </c>
      <c r="D375" s="48" t="s">
        <v>424</v>
      </c>
      <c r="E375" s="49">
        <f t="shared" si="1"/>
        <v>168079</v>
      </c>
    </row>
    <row r="376" spans="1:5" ht="49.5">
      <c r="A376" s="11" t="s">
        <v>288</v>
      </c>
      <c r="B376" s="11" t="s">
        <v>507</v>
      </c>
      <c r="C376" s="56" t="s">
        <v>353</v>
      </c>
      <c r="D376" s="48" t="s">
        <v>354</v>
      </c>
      <c r="E376" s="49">
        <f>'№4'!F558</f>
        <v>168079</v>
      </c>
    </row>
    <row r="377" spans="1:5" ht="16.5">
      <c r="A377" s="58" t="s">
        <v>270</v>
      </c>
      <c r="B377" s="58"/>
      <c r="C377" s="58"/>
      <c r="D377" s="48" t="s">
        <v>258</v>
      </c>
      <c r="E377" s="49">
        <f>E378+E394</f>
        <v>4650.4</v>
      </c>
    </row>
    <row r="378" spans="1:5" ht="21" customHeight="1">
      <c r="A378" s="58" t="s">
        <v>270</v>
      </c>
      <c r="B378" s="58" t="s">
        <v>190</v>
      </c>
      <c r="C378" s="58"/>
      <c r="D378" s="48" t="s">
        <v>191</v>
      </c>
      <c r="E378" s="49">
        <f>E379+E389</f>
        <v>4350.4</v>
      </c>
    </row>
    <row r="379" spans="1:5" ht="18" customHeight="1">
      <c r="A379" s="58" t="s">
        <v>270</v>
      </c>
      <c r="B379" s="58" t="s">
        <v>346</v>
      </c>
      <c r="C379" s="58"/>
      <c r="D379" s="48" t="s">
        <v>347</v>
      </c>
      <c r="E379" s="49">
        <f>E380+E383+E386</f>
        <v>132.7</v>
      </c>
    </row>
    <row r="380" spans="1:5" ht="21" customHeight="1">
      <c r="A380" s="58" t="s">
        <v>270</v>
      </c>
      <c r="B380" s="58" t="s">
        <v>346</v>
      </c>
      <c r="C380" s="56" t="s">
        <v>403</v>
      </c>
      <c r="D380" s="48" t="s">
        <v>404</v>
      </c>
      <c r="E380" s="49">
        <f>E381</f>
        <v>62</v>
      </c>
    </row>
    <row r="381" spans="1:5" ht="20.25" customHeight="1">
      <c r="A381" s="58" t="s">
        <v>270</v>
      </c>
      <c r="B381" s="58" t="s">
        <v>346</v>
      </c>
      <c r="C381" s="56" t="s">
        <v>405</v>
      </c>
      <c r="D381" s="48" t="s">
        <v>406</v>
      </c>
      <c r="E381" s="49">
        <f>E382</f>
        <v>62</v>
      </c>
    </row>
    <row r="382" spans="1:5" ht="19.5" customHeight="1">
      <c r="A382" s="58" t="s">
        <v>270</v>
      </c>
      <c r="B382" s="58" t="s">
        <v>346</v>
      </c>
      <c r="C382" s="56" t="s">
        <v>356</v>
      </c>
      <c r="D382" s="48" t="s">
        <v>357</v>
      </c>
      <c r="E382" s="49">
        <f>'№4'!F427</f>
        <v>62</v>
      </c>
    </row>
    <row r="383" spans="1:5" ht="20.25" customHeight="1">
      <c r="A383" s="58" t="s">
        <v>270</v>
      </c>
      <c r="B383" s="58" t="s">
        <v>346</v>
      </c>
      <c r="C383" s="56" t="s">
        <v>429</v>
      </c>
      <c r="D383" s="48" t="s">
        <v>430</v>
      </c>
      <c r="E383" s="49">
        <f>E384+E385</f>
        <v>39.6</v>
      </c>
    </row>
    <row r="384" spans="1:5" ht="22.5" customHeight="1">
      <c r="A384" s="58" t="s">
        <v>270</v>
      </c>
      <c r="B384" s="58" t="s">
        <v>346</v>
      </c>
      <c r="C384" s="56" t="s">
        <v>437</v>
      </c>
      <c r="D384" s="48" t="s">
        <v>438</v>
      </c>
      <c r="E384" s="49">
        <f>'№4'!F429</f>
        <v>21.6</v>
      </c>
    </row>
    <row r="385" spans="1:5" ht="18.75" customHeight="1">
      <c r="A385" s="58" t="s">
        <v>270</v>
      </c>
      <c r="B385" s="58" t="s">
        <v>346</v>
      </c>
      <c r="C385" s="56" t="s">
        <v>439</v>
      </c>
      <c r="D385" s="48" t="s">
        <v>440</v>
      </c>
      <c r="E385" s="49">
        <f>'№4'!F430</f>
        <v>18</v>
      </c>
    </row>
    <row r="386" spans="1:5" ht="33">
      <c r="A386" s="58" t="s">
        <v>270</v>
      </c>
      <c r="B386" s="58" t="s">
        <v>346</v>
      </c>
      <c r="C386" s="56" t="s">
        <v>414</v>
      </c>
      <c r="D386" s="48" t="s">
        <v>415</v>
      </c>
      <c r="E386" s="49">
        <f>E387</f>
        <v>31.1</v>
      </c>
    </row>
    <row r="387" spans="1:5" ht="22.5" customHeight="1">
      <c r="A387" s="58" t="s">
        <v>270</v>
      </c>
      <c r="B387" s="58" t="s">
        <v>346</v>
      </c>
      <c r="C387" s="56" t="s">
        <v>423</v>
      </c>
      <c r="D387" s="48" t="s">
        <v>424</v>
      </c>
      <c r="E387" s="49">
        <f>E388</f>
        <v>31.1</v>
      </c>
    </row>
    <row r="388" spans="1:5" ht="16.5" customHeight="1">
      <c r="A388" s="58" t="s">
        <v>270</v>
      </c>
      <c r="B388" s="58" t="s">
        <v>346</v>
      </c>
      <c r="C388" s="56" t="s">
        <v>372</v>
      </c>
      <c r="D388" s="48" t="s">
        <v>373</v>
      </c>
      <c r="E388" s="49">
        <f>'№4'!F433</f>
        <v>31.1</v>
      </c>
    </row>
    <row r="389" spans="1:5" ht="21" customHeight="1">
      <c r="A389" s="58" t="s">
        <v>270</v>
      </c>
      <c r="B389" s="58" t="s">
        <v>192</v>
      </c>
      <c r="C389" s="58"/>
      <c r="D389" s="48" t="s">
        <v>352</v>
      </c>
      <c r="E389" s="49">
        <f>E390</f>
        <v>4217.7</v>
      </c>
    </row>
    <row r="390" spans="1:5" ht="33">
      <c r="A390" s="58" t="s">
        <v>270</v>
      </c>
      <c r="B390" s="58" t="s">
        <v>383</v>
      </c>
      <c r="C390" s="58"/>
      <c r="D390" s="48" t="s">
        <v>380</v>
      </c>
      <c r="E390" s="49">
        <f>E391</f>
        <v>4217.7</v>
      </c>
    </row>
    <row r="391" spans="1:5" ht="33">
      <c r="A391" s="58" t="s">
        <v>270</v>
      </c>
      <c r="B391" s="58" t="s">
        <v>383</v>
      </c>
      <c r="C391" s="56" t="s">
        <v>414</v>
      </c>
      <c r="D391" s="48" t="s">
        <v>415</v>
      </c>
      <c r="E391" s="49">
        <f>E392</f>
        <v>4217.7</v>
      </c>
    </row>
    <row r="392" spans="1:5" ht="25.5" customHeight="1">
      <c r="A392" s="58" t="s">
        <v>270</v>
      </c>
      <c r="B392" s="58" t="s">
        <v>383</v>
      </c>
      <c r="C392" s="56" t="s">
        <v>423</v>
      </c>
      <c r="D392" s="48" t="s">
        <v>424</v>
      </c>
      <c r="E392" s="49">
        <f>E393</f>
        <v>4217.7</v>
      </c>
    </row>
    <row r="393" spans="1:5" ht="49.5">
      <c r="A393" s="58" t="s">
        <v>270</v>
      </c>
      <c r="B393" s="58" t="s">
        <v>383</v>
      </c>
      <c r="C393" s="56" t="s">
        <v>353</v>
      </c>
      <c r="D393" s="48" t="s">
        <v>354</v>
      </c>
      <c r="E393" s="49">
        <f>'№4'!F438</f>
        <v>4217.7</v>
      </c>
    </row>
    <row r="394" spans="1:5" ht="16.5">
      <c r="A394" s="15" t="s">
        <v>270</v>
      </c>
      <c r="B394" s="11" t="s">
        <v>248</v>
      </c>
      <c r="C394" s="11"/>
      <c r="D394" s="12" t="s">
        <v>351</v>
      </c>
      <c r="E394" s="49">
        <f>E395</f>
        <v>300</v>
      </c>
    </row>
    <row r="395" spans="1:5" ht="33">
      <c r="A395" s="15" t="s">
        <v>270</v>
      </c>
      <c r="B395" s="56" t="s">
        <v>539</v>
      </c>
      <c r="C395" s="56"/>
      <c r="D395" s="48" t="s">
        <v>540</v>
      </c>
      <c r="E395" s="49">
        <f>E396</f>
        <v>300</v>
      </c>
    </row>
    <row r="396" spans="1:5" ht="16.5">
      <c r="A396" s="15" t="s">
        <v>270</v>
      </c>
      <c r="B396" s="15" t="s">
        <v>50</v>
      </c>
      <c r="C396" s="15"/>
      <c r="D396" s="12" t="s">
        <v>51</v>
      </c>
      <c r="E396" s="49">
        <f>E397</f>
        <v>300</v>
      </c>
    </row>
    <row r="397" spans="1:5" ht="16.5">
      <c r="A397" s="15" t="s">
        <v>270</v>
      </c>
      <c r="B397" s="15" t="s">
        <v>50</v>
      </c>
      <c r="C397" s="48">
        <v>323</v>
      </c>
      <c r="D397" s="48" t="s">
        <v>367</v>
      </c>
      <c r="E397" s="49">
        <f>'№4'!F563</f>
        <v>300</v>
      </c>
    </row>
    <row r="398" spans="1:5" ht="16.5">
      <c r="A398" s="56" t="s">
        <v>289</v>
      </c>
      <c r="B398" s="56"/>
      <c r="C398" s="56"/>
      <c r="D398" s="48" t="s">
        <v>185</v>
      </c>
      <c r="E398" s="49">
        <f>E399</f>
        <v>15674.6</v>
      </c>
    </row>
    <row r="399" spans="1:5" ht="16.5">
      <c r="A399" s="58" t="s">
        <v>289</v>
      </c>
      <c r="B399" s="56" t="s">
        <v>248</v>
      </c>
      <c r="C399" s="56"/>
      <c r="D399" s="48" t="s">
        <v>351</v>
      </c>
      <c r="E399" s="49">
        <f>E400+E404</f>
        <v>15674.6</v>
      </c>
    </row>
    <row r="400" spans="1:5" ht="33">
      <c r="A400" s="58" t="s">
        <v>289</v>
      </c>
      <c r="B400" s="56" t="s">
        <v>129</v>
      </c>
      <c r="C400" s="56"/>
      <c r="D400" s="48" t="s">
        <v>130</v>
      </c>
      <c r="E400" s="49">
        <f>E401</f>
        <v>159</v>
      </c>
    </row>
    <row r="401" spans="1:5" ht="33">
      <c r="A401" s="58" t="s">
        <v>289</v>
      </c>
      <c r="B401" s="56" t="s">
        <v>129</v>
      </c>
      <c r="C401" s="56" t="s">
        <v>414</v>
      </c>
      <c r="D401" s="48" t="s">
        <v>415</v>
      </c>
      <c r="E401" s="49">
        <f>E402</f>
        <v>159</v>
      </c>
    </row>
    <row r="402" spans="1:5" ht="16.5">
      <c r="A402" s="58" t="s">
        <v>289</v>
      </c>
      <c r="B402" s="56" t="s">
        <v>129</v>
      </c>
      <c r="C402" s="56" t="s">
        <v>423</v>
      </c>
      <c r="D402" s="48" t="s">
        <v>424</v>
      </c>
      <c r="E402" s="49">
        <f>E403</f>
        <v>159</v>
      </c>
    </row>
    <row r="403" spans="1:5" ht="16.5">
      <c r="A403" s="58" t="s">
        <v>289</v>
      </c>
      <c r="B403" s="56" t="s">
        <v>129</v>
      </c>
      <c r="C403" s="56" t="s">
        <v>372</v>
      </c>
      <c r="D403" s="48" t="s">
        <v>373</v>
      </c>
      <c r="E403" s="49">
        <f>'№4'!F444</f>
        <v>159</v>
      </c>
    </row>
    <row r="404" spans="1:5" ht="33">
      <c r="A404" s="56" t="s">
        <v>289</v>
      </c>
      <c r="B404" s="56" t="s">
        <v>539</v>
      </c>
      <c r="C404" s="56"/>
      <c r="D404" s="48" t="s">
        <v>540</v>
      </c>
      <c r="E404" s="49">
        <f>E405+E414+E427</f>
        <v>15515.6</v>
      </c>
    </row>
    <row r="405" spans="1:5" ht="16.5">
      <c r="A405" s="56" t="s">
        <v>289</v>
      </c>
      <c r="B405" s="56" t="s">
        <v>549</v>
      </c>
      <c r="C405" s="56"/>
      <c r="D405" s="48" t="s">
        <v>550</v>
      </c>
      <c r="E405" s="49">
        <f>E406+E410</f>
        <v>2156.5000000000005</v>
      </c>
    </row>
    <row r="406" spans="1:5" ht="49.5">
      <c r="A406" s="56" t="s">
        <v>289</v>
      </c>
      <c r="B406" s="56" t="s">
        <v>549</v>
      </c>
      <c r="C406" s="56" t="s">
        <v>395</v>
      </c>
      <c r="D406" s="48" t="s">
        <v>396</v>
      </c>
      <c r="E406" s="49">
        <f>E407</f>
        <v>2093.6000000000004</v>
      </c>
    </row>
    <row r="407" spans="1:5" ht="16.5">
      <c r="A407" s="56" t="s">
        <v>289</v>
      </c>
      <c r="B407" s="56" t="s">
        <v>549</v>
      </c>
      <c r="C407" s="56" t="s">
        <v>397</v>
      </c>
      <c r="D407" s="48" t="s">
        <v>398</v>
      </c>
      <c r="E407" s="49">
        <f>E408+E409</f>
        <v>2093.6000000000004</v>
      </c>
    </row>
    <row r="408" spans="1:5" ht="16.5">
      <c r="A408" s="56" t="s">
        <v>289</v>
      </c>
      <c r="B408" s="56" t="s">
        <v>549</v>
      </c>
      <c r="C408" s="56" t="s">
        <v>399</v>
      </c>
      <c r="D408" s="48" t="s">
        <v>400</v>
      </c>
      <c r="E408" s="49">
        <f>'№4'!F570</f>
        <v>1932.1000000000001</v>
      </c>
    </row>
    <row r="409" spans="1:5" ht="16.5">
      <c r="A409" s="56" t="s">
        <v>289</v>
      </c>
      <c r="B409" s="56" t="s">
        <v>549</v>
      </c>
      <c r="C409" s="56" t="s">
        <v>401</v>
      </c>
      <c r="D409" s="48" t="s">
        <v>402</v>
      </c>
      <c r="E409" s="49">
        <f>'№4'!F571</f>
        <v>161.5</v>
      </c>
    </row>
    <row r="410" spans="1:5" ht="16.5">
      <c r="A410" s="56" t="s">
        <v>289</v>
      </c>
      <c r="B410" s="56" t="s">
        <v>549</v>
      </c>
      <c r="C410" s="56" t="s">
        <v>403</v>
      </c>
      <c r="D410" s="48" t="s">
        <v>404</v>
      </c>
      <c r="E410" s="49">
        <f>E411</f>
        <v>62.89999999999999</v>
      </c>
    </row>
    <row r="411" spans="1:5" ht="16.5">
      <c r="A411" s="56" t="s">
        <v>289</v>
      </c>
      <c r="B411" s="56" t="s">
        <v>549</v>
      </c>
      <c r="C411" s="56" t="s">
        <v>405</v>
      </c>
      <c r="D411" s="48" t="s">
        <v>406</v>
      </c>
      <c r="E411" s="49">
        <f>E412+E413</f>
        <v>62.89999999999999</v>
      </c>
    </row>
    <row r="412" spans="1:5" ht="33">
      <c r="A412" s="56" t="s">
        <v>289</v>
      </c>
      <c r="B412" s="56" t="s">
        <v>549</v>
      </c>
      <c r="C412" s="56" t="s">
        <v>476</v>
      </c>
      <c r="D412" s="48" t="s">
        <v>477</v>
      </c>
      <c r="E412" s="49">
        <f>'№4'!F574</f>
        <v>16.4</v>
      </c>
    </row>
    <row r="413" spans="1:5" ht="33">
      <c r="A413" s="56" t="s">
        <v>289</v>
      </c>
      <c r="B413" s="56" t="s">
        <v>549</v>
      </c>
      <c r="C413" s="56" t="s">
        <v>356</v>
      </c>
      <c r="D413" s="48" t="s">
        <v>407</v>
      </c>
      <c r="E413" s="49">
        <f>'№4'!F575</f>
        <v>46.49999999999999</v>
      </c>
    </row>
    <row r="414" spans="1:5" ht="33">
      <c r="A414" s="56" t="s">
        <v>289</v>
      </c>
      <c r="B414" s="56" t="s">
        <v>551</v>
      </c>
      <c r="C414" s="56"/>
      <c r="D414" s="48" t="s">
        <v>380</v>
      </c>
      <c r="E414" s="49">
        <f>E415+E419+E423</f>
        <v>8650.1</v>
      </c>
    </row>
    <row r="415" spans="1:5" ht="49.5">
      <c r="A415" s="56" t="s">
        <v>289</v>
      </c>
      <c r="B415" s="56" t="s">
        <v>551</v>
      </c>
      <c r="C415" s="56" t="s">
        <v>395</v>
      </c>
      <c r="D415" s="48" t="s">
        <v>396</v>
      </c>
      <c r="E415" s="49">
        <f>E416</f>
        <v>6718.3</v>
      </c>
    </row>
    <row r="416" spans="1:5" ht="16.5">
      <c r="A416" s="56" t="s">
        <v>289</v>
      </c>
      <c r="B416" s="56" t="s">
        <v>551</v>
      </c>
      <c r="C416" s="56" t="s">
        <v>425</v>
      </c>
      <c r="D416" s="48" t="s">
        <v>426</v>
      </c>
      <c r="E416" s="49">
        <f>E417+E418</f>
        <v>6718.3</v>
      </c>
    </row>
    <row r="417" spans="1:5" ht="16.5">
      <c r="A417" s="56" t="s">
        <v>289</v>
      </c>
      <c r="B417" s="56" t="s">
        <v>551</v>
      </c>
      <c r="C417" s="56" t="s">
        <v>427</v>
      </c>
      <c r="D417" s="48" t="s">
        <v>400</v>
      </c>
      <c r="E417" s="49">
        <f>'№4'!F579</f>
        <v>6717.1</v>
      </c>
    </row>
    <row r="418" spans="1:5" ht="16.5">
      <c r="A418" s="56" t="s">
        <v>289</v>
      </c>
      <c r="B418" s="56" t="s">
        <v>551</v>
      </c>
      <c r="C418" s="56" t="s">
        <v>428</v>
      </c>
      <c r="D418" s="48" t="s">
        <v>402</v>
      </c>
      <c r="E418" s="49">
        <f>'№4'!F580</f>
        <v>1.2</v>
      </c>
    </row>
    <row r="419" spans="1:5" ht="16.5">
      <c r="A419" s="56" t="s">
        <v>289</v>
      </c>
      <c r="B419" s="56" t="s">
        <v>551</v>
      </c>
      <c r="C419" s="56" t="s">
        <v>403</v>
      </c>
      <c r="D419" s="48" t="s">
        <v>404</v>
      </c>
      <c r="E419" s="49">
        <f>E420</f>
        <v>1702.3000000000002</v>
      </c>
    </row>
    <row r="420" spans="1:5" ht="16.5">
      <c r="A420" s="56" t="s">
        <v>289</v>
      </c>
      <c r="B420" s="56" t="s">
        <v>551</v>
      </c>
      <c r="C420" s="56" t="s">
        <v>405</v>
      </c>
      <c r="D420" s="48" t="s">
        <v>406</v>
      </c>
      <c r="E420" s="49">
        <f>E421+E422</f>
        <v>1702.3000000000002</v>
      </c>
    </row>
    <row r="421" spans="1:5" ht="33">
      <c r="A421" s="56" t="s">
        <v>289</v>
      </c>
      <c r="B421" s="56" t="s">
        <v>551</v>
      </c>
      <c r="C421" s="56" t="s">
        <v>476</v>
      </c>
      <c r="D421" s="48" t="s">
        <v>477</v>
      </c>
      <c r="E421" s="49">
        <f>'№4'!F583</f>
        <v>226.4</v>
      </c>
    </row>
    <row r="422" spans="1:5" ht="33">
      <c r="A422" s="56" t="s">
        <v>289</v>
      </c>
      <c r="B422" s="56" t="s">
        <v>551</v>
      </c>
      <c r="C422" s="56" t="s">
        <v>356</v>
      </c>
      <c r="D422" s="48" t="s">
        <v>407</v>
      </c>
      <c r="E422" s="49">
        <f>'№4'!F584</f>
        <v>1475.9</v>
      </c>
    </row>
    <row r="423" spans="1:5" ht="16.5">
      <c r="A423" s="56" t="s">
        <v>289</v>
      </c>
      <c r="B423" s="56" t="s">
        <v>551</v>
      </c>
      <c r="C423" s="56" t="s">
        <v>408</v>
      </c>
      <c r="D423" s="48" t="s">
        <v>409</v>
      </c>
      <c r="E423" s="49">
        <f>E424</f>
        <v>229.5</v>
      </c>
    </row>
    <row r="424" spans="1:5" ht="16.5">
      <c r="A424" s="56" t="s">
        <v>289</v>
      </c>
      <c r="B424" s="56" t="s">
        <v>551</v>
      </c>
      <c r="C424" s="56" t="s">
        <v>410</v>
      </c>
      <c r="D424" s="48" t="s">
        <v>411</v>
      </c>
      <c r="E424" s="49">
        <f>E425+E426</f>
        <v>229.5</v>
      </c>
    </row>
    <row r="425" spans="1:5" ht="16.5">
      <c r="A425" s="56" t="s">
        <v>289</v>
      </c>
      <c r="B425" s="56" t="s">
        <v>551</v>
      </c>
      <c r="C425" s="56" t="s">
        <v>355</v>
      </c>
      <c r="D425" s="48" t="s">
        <v>311</v>
      </c>
      <c r="E425" s="49">
        <f>'№4'!F587</f>
        <v>109.5</v>
      </c>
    </row>
    <row r="426" spans="1:5" ht="16.5">
      <c r="A426" s="56" t="s">
        <v>289</v>
      </c>
      <c r="B426" s="56" t="s">
        <v>551</v>
      </c>
      <c r="C426" s="56" t="s">
        <v>412</v>
      </c>
      <c r="D426" s="48" t="s">
        <v>413</v>
      </c>
      <c r="E426" s="49">
        <f>'№4'!F588</f>
        <v>120</v>
      </c>
    </row>
    <row r="427" spans="1:5" ht="33">
      <c r="A427" s="56" t="s">
        <v>289</v>
      </c>
      <c r="B427" s="56" t="s">
        <v>552</v>
      </c>
      <c r="C427" s="56"/>
      <c r="D427" s="48" t="s">
        <v>441</v>
      </c>
      <c r="E427" s="49">
        <f>E428+E432</f>
        <v>4709</v>
      </c>
    </row>
    <row r="428" spans="1:5" ht="49.5">
      <c r="A428" s="56" t="s">
        <v>289</v>
      </c>
      <c r="B428" s="56" t="s">
        <v>552</v>
      </c>
      <c r="C428" s="56" t="s">
        <v>395</v>
      </c>
      <c r="D428" s="48" t="s">
        <v>396</v>
      </c>
      <c r="E428" s="49">
        <f>E429</f>
        <v>3900.3999999999996</v>
      </c>
    </row>
    <row r="429" spans="1:5" ht="16.5">
      <c r="A429" s="56" t="s">
        <v>289</v>
      </c>
      <c r="B429" s="56" t="s">
        <v>552</v>
      </c>
      <c r="C429" s="56" t="s">
        <v>425</v>
      </c>
      <c r="D429" s="48" t="s">
        <v>426</v>
      </c>
      <c r="E429" s="49">
        <f>E430+E431</f>
        <v>3900.3999999999996</v>
      </c>
    </row>
    <row r="430" spans="1:5" ht="16.5">
      <c r="A430" s="56" t="s">
        <v>289</v>
      </c>
      <c r="B430" s="56" t="s">
        <v>552</v>
      </c>
      <c r="C430" s="56" t="s">
        <v>427</v>
      </c>
      <c r="D430" s="48" t="s">
        <v>400</v>
      </c>
      <c r="E430" s="49">
        <f>'№4'!F592</f>
        <v>3899.2</v>
      </c>
    </row>
    <row r="431" spans="1:5" ht="16.5">
      <c r="A431" s="56" t="s">
        <v>289</v>
      </c>
      <c r="B431" s="56" t="s">
        <v>552</v>
      </c>
      <c r="C431" s="56" t="s">
        <v>428</v>
      </c>
      <c r="D431" s="48" t="s">
        <v>402</v>
      </c>
      <c r="E431" s="49">
        <f>'№4'!F593</f>
        <v>1.2</v>
      </c>
    </row>
    <row r="432" spans="1:5" ht="16.5">
      <c r="A432" s="56" t="s">
        <v>289</v>
      </c>
      <c r="B432" s="56" t="s">
        <v>552</v>
      </c>
      <c r="C432" s="56" t="s">
        <v>403</v>
      </c>
      <c r="D432" s="48" t="s">
        <v>404</v>
      </c>
      <c r="E432" s="49">
        <f>E433</f>
        <v>808.6000000000001</v>
      </c>
    </row>
    <row r="433" spans="1:5" ht="16.5">
      <c r="A433" s="56" t="s">
        <v>289</v>
      </c>
      <c r="B433" s="56" t="s">
        <v>552</v>
      </c>
      <c r="C433" s="56" t="s">
        <v>405</v>
      </c>
      <c r="D433" s="48" t="s">
        <v>406</v>
      </c>
      <c r="E433" s="49">
        <f>E434+E435</f>
        <v>808.6000000000001</v>
      </c>
    </row>
    <row r="434" spans="1:5" ht="33">
      <c r="A434" s="56" t="s">
        <v>289</v>
      </c>
      <c r="B434" s="56" t="s">
        <v>552</v>
      </c>
      <c r="C434" s="56" t="s">
        <v>476</v>
      </c>
      <c r="D434" s="48" t="s">
        <v>477</v>
      </c>
      <c r="E434" s="49">
        <f>'№4'!F596</f>
        <v>699.7</v>
      </c>
    </row>
    <row r="435" spans="1:5" ht="24" customHeight="1">
      <c r="A435" s="56" t="s">
        <v>289</v>
      </c>
      <c r="B435" s="56" t="s">
        <v>552</v>
      </c>
      <c r="C435" s="56" t="s">
        <v>356</v>
      </c>
      <c r="D435" s="48" t="s">
        <v>407</v>
      </c>
      <c r="E435" s="49">
        <f>'№4'!F597</f>
        <v>108.90000000000009</v>
      </c>
    </row>
    <row r="436" spans="1:5" s="47" customFormat="1" ht="16.5">
      <c r="A436" s="62" t="s">
        <v>273</v>
      </c>
      <c r="B436" s="62"/>
      <c r="C436" s="62"/>
      <c r="D436" s="63" t="s">
        <v>471</v>
      </c>
      <c r="E436" s="61">
        <f>E437</f>
        <v>18618.1</v>
      </c>
    </row>
    <row r="437" spans="1:5" ht="16.5">
      <c r="A437" s="56" t="s">
        <v>274</v>
      </c>
      <c r="B437" s="56"/>
      <c r="C437" s="56"/>
      <c r="D437" s="48" t="s">
        <v>186</v>
      </c>
      <c r="E437" s="49">
        <f>E438+E453</f>
        <v>18618.1</v>
      </c>
    </row>
    <row r="438" spans="1:5" ht="16.5">
      <c r="A438" s="56" t="s">
        <v>274</v>
      </c>
      <c r="B438" s="56" t="s">
        <v>187</v>
      </c>
      <c r="C438" s="56" t="s">
        <v>340</v>
      </c>
      <c r="D438" s="48" t="s">
        <v>343</v>
      </c>
      <c r="E438" s="49">
        <f>E439+E448</f>
        <v>11538.199999999999</v>
      </c>
    </row>
    <row r="439" spans="1:5" ht="16.5">
      <c r="A439" s="58" t="s">
        <v>274</v>
      </c>
      <c r="B439" s="56" t="s">
        <v>344</v>
      </c>
      <c r="C439" s="56"/>
      <c r="D439" s="48" t="s">
        <v>345</v>
      </c>
      <c r="E439" s="49">
        <f>E440+E445+E443</f>
        <v>314.4</v>
      </c>
    </row>
    <row r="440" spans="1:5" ht="16.5">
      <c r="A440" s="58" t="s">
        <v>274</v>
      </c>
      <c r="B440" s="56" t="s">
        <v>344</v>
      </c>
      <c r="C440" s="56" t="s">
        <v>403</v>
      </c>
      <c r="D440" s="48" t="s">
        <v>404</v>
      </c>
      <c r="E440" s="49">
        <f>E441</f>
        <v>246.39999999999998</v>
      </c>
    </row>
    <row r="441" spans="1:5" ht="16.5">
      <c r="A441" s="58" t="s">
        <v>274</v>
      </c>
      <c r="B441" s="56" t="s">
        <v>344</v>
      </c>
      <c r="C441" s="56" t="s">
        <v>405</v>
      </c>
      <c r="D441" s="48" t="s">
        <v>406</v>
      </c>
      <c r="E441" s="49">
        <f>E442</f>
        <v>246.39999999999998</v>
      </c>
    </row>
    <row r="442" spans="1:5" ht="16.5">
      <c r="A442" s="58" t="s">
        <v>274</v>
      </c>
      <c r="B442" s="56" t="s">
        <v>344</v>
      </c>
      <c r="C442" s="66" t="s">
        <v>356</v>
      </c>
      <c r="D442" s="48" t="s">
        <v>357</v>
      </c>
      <c r="E442" s="49">
        <f>'№4'!F219</f>
        <v>246.39999999999998</v>
      </c>
    </row>
    <row r="443" spans="1:5" ht="16.5">
      <c r="A443" s="58" t="s">
        <v>274</v>
      </c>
      <c r="B443" s="56" t="s">
        <v>344</v>
      </c>
      <c r="C443" s="66" t="s">
        <v>429</v>
      </c>
      <c r="D443" s="48" t="s">
        <v>430</v>
      </c>
      <c r="E443" s="49">
        <f>E444</f>
        <v>15</v>
      </c>
    </row>
    <row r="444" spans="1:5" ht="16.5">
      <c r="A444" s="58" t="s">
        <v>274</v>
      </c>
      <c r="B444" s="56" t="s">
        <v>344</v>
      </c>
      <c r="C444" s="66" t="s">
        <v>439</v>
      </c>
      <c r="D444" s="48" t="s">
        <v>440</v>
      </c>
      <c r="E444" s="49">
        <f>'№4'!F221</f>
        <v>15</v>
      </c>
    </row>
    <row r="445" spans="1:5" ht="33">
      <c r="A445" s="58" t="s">
        <v>274</v>
      </c>
      <c r="B445" s="56" t="s">
        <v>344</v>
      </c>
      <c r="C445" s="56" t="s">
        <v>414</v>
      </c>
      <c r="D445" s="48" t="s">
        <v>415</v>
      </c>
      <c r="E445" s="49">
        <f>E446</f>
        <v>53</v>
      </c>
    </row>
    <row r="446" spans="1:5" ht="16.5">
      <c r="A446" s="58" t="s">
        <v>274</v>
      </c>
      <c r="B446" s="56" t="s">
        <v>344</v>
      </c>
      <c r="C446" s="56" t="s">
        <v>423</v>
      </c>
      <c r="D446" s="48" t="s">
        <v>424</v>
      </c>
      <c r="E446" s="49">
        <f>E447</f>
        <v>53</v>
      </c>
    </row>
    <row r="447" spans="1:5" ht="16.5">
      <c r="A447" s="58" t="s">
        <v>274</v>
      </c>
      <c r="B447" s="56" t="s">
        <v>344</v>
      </c>
      <c r="C447" s="56" t="s">
        <v>372</v>
      </c>
      <c r="D447" s="48" t="s">
        <v>373</v>
      </c>
      <c r="E447" s="49">
        <f>'№4'!F224</f>
        <v>53</v>
      </c>
    </row>
    <row r="448" spans="1:5" ht="21.75" customHeight="1">
      <c r="A448" s="58" t="s">
        <v>274</v>
      </c>
      <c r="B448" s="58" t="s">
        <v>188</v>
      </c>
      <c r="C448" s="56" t="s">
        <v>340</v>
      </c>
      <c r="D448" s="48" t="s">
        <v>352</v>
      </c>
      <c r="E448" s="49">
        <f>E449</f>
        <v>11223.8</v>
      </c>
    </row>
    <row r="449" spans="1:5" ht="33">
      <c r="A449" s="58" t="s">
        <v>274</v>
      </c>
      <c r="B449" s="58" t="s">
        <v>188</v>
      </c>
      <c r="C449" s="56" t="s">
        <v>414</v>
      </c>
      <c r="D449" s="48" t="s">
        <v>415</v>
      </c>
      <c r="E449" s="49">
        <f>E450</f>
        <v>11223.8</v>
      </c>
    </row>
    <row r="450" spans="1:5" ht="24" customHeight="1">
      <c r="A450" s="58" t="s">
        <v>274</v>
      </c>
      <c r="B450" s="58" t="s">
        <v>188</v>
      </c>
      <c r="C450" s="56" t="s">
        <v>423</v>
      </c>
      <c r="D450" s="48" t="s">
        <v>424</v>
      </c>
      <c r="E450" s="49">
        <f>E451+E452</f>
        <v>11223.8</v>
      </c>
    </row>
    <row r="451" spans="1:5" ht="49.5">
      <c r="A451" s="58" t="s">
        <v>274</v>
      </c>
      <c r="B451" s="58" t="s">
        <v>188</v>
      </c>
      <c r="C451" s="56" t="s">
        <v>353</v>
      </c>
      <c r="D451" s="48" t="s">
        <v>354</v>
      </c>
      <c r="E451" s="49">
        <f>'№4'!F228</f>
        <v>10846</v>
      </c>
    </row>
    <row r="452" spans="1:5" ht="21.75" customHeight="1">
      <c r="A452" s="58" t="s">
        <v>274</v>
      </c>
      <c r="B452" s="58" t="s">
        <v>188</v>
      </c>
      <c r="C452" s="56" t="s">
        <v>372</v>
      </c>
      <c r="D452" s="48" t="s">
        <v>373</v>
      </c>
      <c r="E452" s="49">
        <f>'№4'!F229</f>
        <v>377.8</v>
      </c>
    </row>
    <row r="453" spans="1:5" ht="16.5">
      <c r="A453" s="58" t="s">
        <v>274</v>
      </c>
      <c r="B453" s="58">
        <v>4420000</v>
      </c>
      <c r="C453" s="56"/>
      <c r="D453" s="48" t="s">
        <v>387</v>
      </c>
      <c r="E453" s="49">
        <f>E454+E467</f>
        <v>7079.9</v>
      </c>
    </row>
    <row r="454" spans="1:5" ht="16.5">
      <c r="A454" s="67" t="s">
        <v>274</v>
      </c>
      <c r="B454" s="58">
        <v>4429900</v>
      </c>
      <c r="C454" s="56"/>
      <c r="D454" s="48" t="s">
        <v>388</v>
      </c>
      <c r="E454" s="49">
        <f>E455+E459+E463</f>
        <v>6799.9</v>
      </c>
    </row>
    <row r="455" spans="1:5" ht="49.5">
      <c r="A455" s="67" t="s">
        <v>274</v>
      </c>
      <c r="B455" s="58">
        <v>4429900</v>
      </c>
      <c r="C455" s="56" t="s">
        <v>395</v>
      </c>
      <c r="D455" s="48" t="s">
        <v>396</v>
      </c>
      <c r="E455" s="49">
        <f>E456</f>
        <v>5365.8</v>
      </c>
    </row>
    <row r="456" spans="1:5" ht="16.5">
      <c r="A456" s="67" t="s">
        <v>274</v>
      </c>
      <c r="B456" s="58">
        <v>4429900</v>
      </c>
      <c r="C456" s="56" t="s">
        <v>425</v>
      </c>
      <c r="D456" s="48" t="s">
        <v>426</v>
      </c>
      <c r="E456" s="49">
        <f>E457+E458</f>
        <v>5365.8</v>
      </c>
    </row>
    <row r="457" spans="1:5" ht="16.5">
      <c r="A457" s="67" t="s">
        <v>274</v>
      </c>
      <c r="B457" s="58">
        <v>4429900</v>
      </c>
      <c r="C457" s="56" t="s">
        <v>427</v>
      </c>
      <c r="D457" s="48" t="s">
        <v>400</v>
      </c>
      <c r="E457" s="49">
        <f>'№4'!F234</f>
        <v>5364</v>
      </c>
    </row>
    <row r="458" spans="1:5" ht="16.5">
      <c r="A458" s="67" t="s">
        <v>274</v>
      </c>
      <c r="B458" s="58">
        <v>4429900</v>
      </c>
      <c r="C458" s="56" t="s">
        <v>428</v>
      </c>
      <c r="D458" s="48" t="s">
        <v>402</v>
      </c>
      <c r="E458" s="49">
        <f>'№4'!F235</f>
        <v>1.8</v>
      </c>
    </row>
    <row r="459" spans="1:5" ht="16.5">
      <c r="A459" s="67" t="s">
        <v>274</v>
      </c>
      <c r="B459" s="58">
        <v>4429900</v>
      </c>
      <c r="C459" s="56" t="s">
        <v>403</v>
      </c>
      <c r="D459" s="48" t="s">
        <v>404</v>
      </c>
      <c r="E459" s="49">
        <f>E460</f>
        <v>1281.7</v>
      </c>
    </row>
    <row r="460" spans="1:5" ht="16.5">
      <c r="A460" s="67" t="s">
        <v>274</v>
      </c>
      <c r="B460" s="58">
        <v>4429900</v>
      </c>
      <c r="C460" s="56" t="s">
        <v>405</v>
      </c>
      <c r="D460" s="48" t="s">
        <v>406</v>
      </c>
      <c r="E460" s="49">
        <f>E462+E461</f>
        <v>1281.7</v>
      </c>
    </row>
    <row r="461" spans="1:5" ht="33">
      <c r="A461" s="67" t="s">
        <v>274</v>
      </c>
      <c r="B461" s="58">
        <v>4429900</v>
      </c>
      <c r="C461" s="56" t="s">
        <v>476</v>
      </c>
      <c r="D461" s="48" t="s">
        <v>477</v>
      </c>
      <c r="E461" s="49">
        <f>'№4'!F238</f>
        <v>313.3</v>
      </c>
    </row>
    <row r="462" spans="1:5" ht="19.5" customHeight="1">
      <c r="A462" s="67" t="s">
        <v>274</v>
      </c>
      <c r="B462" s="58">
        <v>4429900</v>
      </c>
      <c r="C462" s="56" t="s">
        <v>356</v>
      </c>
      <c r="D462" s="48" t="s">
        <v>407</v>
      </c>
      <c r="E462" s="49">
        <f>'№4'!F239</f>
        <v>968.4000000000001</v>
      </c>
    </row>
    <row r="463" spans="1:5" ht="16.5">
      <c r="A463" s="67" t="s">
        <v>274</v>
      </c>
      <c r="B463" s="58">
        <v>4429900</v>
      </c>
      <c r="C463" s="56" t="s">
        <v>408</v>
      </c>
      <c r="D463" s="48" t="s">
        <v>409</v>
      </c>
      <c r="E463" s="49">
        <f>E464</f>
        <v>152.4</v>
      </c>
    </row>
    <row r="464" spans="1:5" ht="16.5">
      <c r="A464" s="67" t="s">
        <v>274</v>
      </c>
      <c r="B464" s="58">
        <v>4429900</v>
      </c>
      <c r="C464" s="56" t="s">
        <v>410</v>
      </c>
      <c r="D464" s="48" t="s">
        <v>411</v>
      </c>
      <c r="E464" s="49">
        <f>E465+E466</f>
        <v>152.4</v>
      </c>
    </row>
    <row r="465" spans="1:5" ht="16.5">
      <c r="A465" s="67" t="s">
        <v>274</v>
      </c>
      <c r="B465" s="58">
        <v>4429900</v>
      </c>
      <c r="C465" s="56" t="s">
        <v>355</v>
      </c>
      <c r="D465" s="48" t="s">
        <v>311</v>
      </c>
      <c r="E465" s="49">
        <f>'№4'!F242</f>
        <v>138.4</v>
      </c>
    </row>
    <row r="466" spans="1:5" ht="16.5">
      <c r="A466" s="67" t="s">
        <v>274</v>
      </c>
      <c r="B466" s="58">
        <v>4429900</v>
      </c>
      <c r="C466" s="56" t="s">
        <v>412</v>
      </c>
      <c r="D466" s="48" t="s">
        <v>413</v>
      </c>
      <c r="E466" s="49">
        <f>'№4'!F243</f>
        <v>14</v>
      </c>
    </row>
    <row r="467" spans="1:5" ht="18.75" customHeight="1">
      <c r="A467" s="67" t="s">
        <v>274</v>
      </c>
      <c r="B467" s="58" t="s">
        <v>478</v>
      </c>
      <c r="C467" s="56"/>
      <c r="D467" s="48" t="s">
        <v>479</v>
      </c>
      <c r="E467" s="49">
        <f>E468</f>
        <v>280</v>
      </c>
    </row>
    <row r="468" spans="1:5" ht="18.75" customHeight="1">
      <c r="A468" s="67" t="s">
        <v>274</v>
      </c>
      <c r="B468" s="58" t="s">
        <v>478</v>
      </c>
      <c r="C468" s="56" t="s">
        <v>403</v>
      </c>
      <c r="D468" s="48" t="s">
        <v>404</v>
      </c>
      <c r="E468" s="49">
        <f>E469</f>
        <v>280</v>
      </c>
    </row>
    <row r="469" spans="1:5" ht="21.75" customHeight="1">
      <c r="A469" s="67" t="s">
        <v>274</v>
      </c>
      <c r="B469" s="58" t="s">
        <v>478</v>
      </c>
      <c r="C469" s="56" t="s">
        <v>405</v>
      </c>
      <c r="D469" s="48" t="s">
        <v>406</v>
      </c>
      <c r="E469" s="49">
        <f>E470</f>
        <v>280</v>
      </c>
    </row>
    <row r="470" spans="1:5" ht="22.5" customHeight="1">
      <c r="A470" s="67" t="s">
        <v>274</v>
      </c>
      <c r="B470" s="58" t="s">
        <v>478</v>
      </c>
      <c r="C470" s="56" t="s">
        <v>356</v>
      </c>
      <c r="D470" s="48" t="s">
        <v>407</v>
      </c>
      <c r="E470" s="49">
        <f>'№4'!F247</f>
        <v>280</v>
      </c>
    </row>
    <row r="471" spans="1:5" s="47" customFormat="1" ht="16.5">
      <c r="A471" s="68" t="s">
        <v>271</v>
      </c>
      <c r="B471" s="68"/>
      <c r="C471" s="62"/>
      <c r="D471" s="63" t="s">
        <v>260</v>
      </c>
      <c r="E471" s="61">
        <f>E472+E479+E524</f>
        <v>15490.5</v>
      </c>
    </row>
    <row r="472" spans="1:5" ht="16.5">
      <c r="A472" s="58" t="s">
        <v>290</v>
      </c>
      <c r="B472" s="58"/>
      <c r="C472" s="58"/>
      <c r="D472" s="48" t="s">
        <v>261</v>
      </c>
      <c r="E472" s="49">
        <f aca="true" t="shared" si="2" ref="E472:E477">E473</f>
        <v>1949.7</v>
      </c>
    </row>
    <row r="473" spans="1:5" ht="16.5">
      <c r="A473" s="58" t="s">
        <v>290</v>
      </c>
      <c r="B473" s="56" t="s">
        <v>262</v>
      </c>
      <c r="C473" s="58"/>
      <c r="D473" s="48" t="s">
        <v>263</v>
      </c>
      <c r="E473" s="49">
        <f t="shared" si="2"/>
        <v>1949.7</v>
      </c>
    </row>
    <row r="474" spans="1:5" ht="49.5">
      <c r="A474" s="58" t="s">
        <v>290</v>
      </c>
      <c r="B474" s="56" t="s">
        <v>264</v>
      </c>
      <c r="C474" s="58"/>
      <c r="D474" s="50" t="s">
        <v>389</v>
      </c>
      <c r="E474" s="49">
        <f t="shared" si="2"/>
        <v>1949.7</v>
      </c>
    </row>
    <row r="475" spans="1:5" ht="66">
      <c r="A475" s="58" t="s">
        <v>290</v>
      </c>
      <c r="B475" s="56" t="s">
        <v>462</v>
      </c>
      <c r="C475" s="58"/>
      <c r="D475" s="50" t="s">
        <v>467</v>
      </c>
      <c r="E475" s="49">
        <f t="shared" si="2"/>
        <v>1949.7</v>
      </c>
    </row>
    <row r="476" spans="1:5" ht="16.5">
      <c r="A476" s="58" t="s">
        <v>290</v>
      </c>
      <c r="B476" s="56" t="s">
        <v>462</v>
      </c>
      <c r="C476" s="56" t="s">
        <v>429</v>
      </c>
      <c r="D476" s="48" t="s">
        <v>430</v>
      </c>
      <c r="E476" s="49">
        <f t="shared" si="2"/>
        <v>1949.7</v>
      </c>
    </row>
    <row r="477" spans="1:5" ht="16.5">
      <c r="A477" s="58" t="s">
        <v>290</v>
      </c>
      <c r="B477" s="56" t="s">
        <v>462</v>
      </c>
      <c r="C477" s="56" t="s">
        <v>431</v>
      </c>
      <c r="D477" s="48" t="s">
        <v>432</v>
      </c>
      <c r="E477" s="49">
        <f t="shared" si="2"/>
        <v>1949.7</v>
      </c>
    </row>
    <row r="478" spans="1:5" ht="16.5">
      <c r="A478" s="58" t="s">
        <v>290</v>
      </c>
      <c r="B478" s="56" t="s">
        <v>462</v>
      </c>
      <c r="C478" s="56" t="s">
        <v>375</v>
      </c>
      <c r="D478" s="48" t="s">
        <v>376</v>
      </c>
      <c r="E478" s="49">
        <f>'№4'!F255</f>
        <v>1949.7</v>
      </c>
    </row>
    <row r="479" spans="1:5" ht="16.5">
      <c r="A479" s="56" t="s">
        <v>272</v>
      </c>
      <c r="B479" s="56"/>
      <c r="C479" s="56"/>
      <c r="D479" s="48" t="s">
        <v>266</v>
      </c>
      <c r="E479" s="49">
        <f>E500+E511+E480+E486+E493</f>
        <v>5679.1</v>
      </c>
    </row>
    <row r="480" spans="1:5" ht="16.5">
      <c r="A480" s="56" t="s">
        <v>272</v>
      </c>
      <c r="B480" s="56" t="s">
        <v>553</v>
      </c>
      <c r="C480" s="56"/>
      <c r="D480" s="48" t="s">
        <v>554</v>
      </c>
      <c r="E480" s="49">
        <f>E481</f>
        <v>1175.3</v>
      </c>
    </row>
    <row r="481" spans="1:5" ht="16.5">
      <c r="A481" s="56" t="s">
        <v>272</v>
      </c>
      <c r="B481" s="56" t="s">
        <v>555</v>
      </c>
      <c r="C481" s="56"/>
      <c r="D481" s="48" t="s">
        <v>556</v>
      </c>
      <c r="E481" s="49">
        <f>E482</f>
        <v>1175.3</v>
      </c>
    </row>
    <row r="482" spans="1:5" ht="16.5">
      <c r="A482" s="56" t="s">
        <v>272</v>
      </c>
      <c r="B482" s="56" t="s">
        <v>522</v>
      </c>
      <c r="C482" s="56"/>
      <c r="D482" s="48" t="s">
        <v>557</v>
      </c>
      <c r="E482" s="49">
        <f>E483</f>
        <v>1175.3</v>
      </c>
    </row>
    <row r="483" spans="1:5" ht="16.5">
      <c r="A483" s="56" t="s">
        <v>272</v>
      </c>
      <c r="B483" s="56" t="s">
        <v>522</v>
      </c>
      <c r="C483" s="56" t="s">
        <v>429</v>
      </c>
      <c r="D483" s="48" t="s">
        <v>430</v>
      </c>
      <c r="E483" s="49">
        <f>E484</f>
        <v>1175.3</v>
      </c>
    </row>
    <row r="484" spans="1:5" ht="21.75" customHeight="1">
      <c r="A484" s="56" t="s">
        <v>272</v>
      </c>
      <c r="B484" s="56" t="s">
        <v>522</v>
      </c>
      <c r="C484" s="56" t="s">
        <v>433</v>
      </c>
      <c r="D484" s="48" t="s">
        <v>434</v>
      </c>
      <c r="E484" s="49">
        <f>E485</f>
        <v>1175.3</v>
      </c>
    </row>
    <row r="485" spans="1:5" ht="16.5">
      <c r="A485" s="56" t="s">
        <v>272</v>
      </c>
      <c r="B485" s="56" t="s">
        <v>522</v>
      </c>
      <c r="C485" s="56" t="s">
        <v>368</v>
      </c>
      <c r="D485" s="48" t="s">
        <v>369</v>
      </c>
      <c r="E485" s="49">
        <f>'№4'!F452</f>
        <v>1175.3</v>
      </c>
    </row>
    <row r="486" spans="1:5" ht="33">
      <c r="A486" s="56" t="s">
        <v>272</v>
      </c>
      <c r="B486" s="56" t="s">
        <v>559</v>
      </c>
      <c r="C486" s="56"/>
      <c r="D486" s="48" t="s">
        <v>558</v>
      </c>
      <c r="E486" s="49">
        <f aca="true" t="shared" si="3" ref="E486:E491">E487</f>
        <v>1322.1</v>
      </c>
    </row>
    <row r="487" spans="1:5" ht="16.5">
      <c r="A487" s="56" t="s">
        <v>272</v>
      </c>
      <c r="B487" s="56" t="s">
        <v>561</v>
      </c>
      <c r="C487" s="56"/>
      <c r="D487" s="48" t="s">
        <v>560</v>
      </c>
      <c r="E487" s="49">
        <f t="shared" si="3"/>
        <v>1322.1</v>
      </c>
    </row>
    <row r="488" spans="1:5" ht="49.5">
      <c r="A488" s="56" t="s">
        <v>272</v>
      </c>
      <c r="B488" s="56" t="s">
        <v>562</v>
      </c>
      <c r="C488" s="56"/>
      <c r="D488" s="48" t="s">
        <v>491</v>
      </c>
      <c r="E488" s="49">
        <f t="shared" si="3"/>
        <v>1322.1</v>
      </c>
    </row>
    <row r="489" spans="1:5" ht="16.5">
      <c r="A489" s="56" t="s">
        <v>272</v>
      </c>
      <c r="B489" s="56" t="s">
        <v>564</v>
      </c>
      <c r="C489" s="56"/>
      <c r="D489" s="48" t="s">
        <v>563</v>
      </c>
      <c r="E489" s="49">
        <f t="shared" si="3"/>
        <v>1322.1</v>
      </c>
    </row>
    <row r="490" spans="1:5" ht="16.5">
      <c r="A490" s="56" t="s">
        <v>272</v>
      </c>
      <c r="B490" s="56" t="s">
        <v>564</v>
      </c>
      <c r="C490" s="56" t="s">
        <v>429</v>
      </c>
      <c r="D490" s="48" t="s">
        <v>430</v>
      </c>
      <c r="E490" s="49">
        <f t="shared" si="3"/>
        <v>1322.1</v>
      </c>
    </row>
    <row r="491" spans="1:5" ht="26.25" customHeight="1">
      <c r="A491" s="56" t="s">
        <v>272</v>
      </c>
      <c r="B491" s="56" t="s">
        <v>564</v>
      </c>
      <c r="C491" s="56" t="s">
        <v>433</v>
      </c>
      <c r="D491" s="48" t="s">
        <v>434</v>
      </c>
      <c r="E491" s="49">
        <f t="shared" si="3"/>
        <v>1322.1</v>
      </c>
    </row>
    <row r="492" spans="1:5" ht="16.5">
      <c r="A492" s="56" t="s">
        <v>272</v>
      </c>
      <c r="B492" s="56" t="s">
        <v>564</v>
      </c>
      <c r="C492" s="56" t="s">
        <v>368</v>
      </c>
      <c r="D492" s="48" t="s">
        <v>369</v>
      </c>
      <c r="E492" s="49">
        <f>'№4'!F459</f>
        <v>1322.1</v>
      </c>
    </row>
    <row r="493" spans="1:5" ht="33">
      <c r="A493" s="66" t="s">
        <v>272</v>
      </c>
      <c r="B493" s="56" t="s">
        <v>486</v>
      </c>
      <c r="C493" s="56"/>
      <c r="D493" s="48" t="s">
        <v>487</v>
      </c>
      <c r="E493" s="49">
        <f aca="true" t="shared" si="4" ref="E493:E498">E494</f>
        <v>18.4</v>
      </c>
    </row>
    <row r="494" spans="1:5" ht="16.5">
      <c r="A494" s="56" t="s">
        <v>272</v>
      </c>
      <c r="B494" s="56" t="s">
        <v>592</v>
      </c>
      <c r="C494" s="56"/>
      <c r="D494" s="48" t="s">
        <v>591</v>
      </c>
      <c r="E494" s="49">
        <f t="shared" si="4"/>
        <v>18.4</v>
      </c>
    </row>
    <row r="495" spans="1:5" ht="49.5">
      <c r="A495" s="56" t="s">
        <v>272</v>
      </c>
      <c r="B495" s="56" t="s">
        <v>593</v>
      </c>
      <c r="C495" s="56"/>
      <c r="D495" s="48" t="s">
        <v>491</v>
      </c>
      <c r="E495" s="49">
        <f t="shared" si="4"/>
        <v>18.4</v>
      </c>
    </row>
    <row r="496" spans="1:5" ht="115.5">
      <c r="A496" s="56" t="s">
        <v>272</v>
      </c>
      <c r="B496" s="56" t="s">
        <v>595</v>
      </c>
      <c r="C496" s="56"/>
      <c r="D496" s="85" t="s">
        <v>594</v>
      </c>
      <c r="E496" s="49">
        <f t="shared" si="4"/>
        <v>18.4</v>
      </c>
    </row>
    <row r="497" spans="1:5" ht="16.5">
      <c r="A497" s="56" t="s">
        <v>272</v>
      </c>
      <c r="B497" s="56" t="s">
        <v>595</v>
      </c>
      <c r="C497" s="56" t="s">
        <v>429</v>
      </c>
      <c r="D497" s="48" t="s">
        <v>430</v>
      </c>
      <c r="E497" s="49">
        <f t="shared" si="4"/>
        <v>18.4</v>
      </c>
    </row>
    <row r="498" spans="1:5" ht="33">
      <c r="A498" s="56" t="s">
        <v>272</v>
      </c>
      <c r="B498" s="56" t="s">
        <v>595</v>
      </c>
      <c r="C498" s="56" t="s">
        <v>433</v>
      </c>
      <c r="D498" s="48" t="s">
        <v>434</v>
      </c>
      <c r="E498" s="49">
        <f t="shared" si="4"/>
        <v>18.4</v>
      </c>
    </row>
    <row r="499" spans="1:5" ht="16.5">
      <c r="A499" s="56" t="s">
        <v>272</v>
      </c>
      <c r="B499" s="56" t="s">
        <v>595</v>
      </c>
      <c r="C499" s="56" t="s">
        <v>366</v>
      </c>
      <c r="D499" s="48" t="s">
        <v>367</v>
      </c>
      <c r="E499" s="49">
        <f>'№4'!F612</f>
        <v>18.4</v>
      </c>
    </row>
    <row r="500" spans="1:5" ht="16.5">
      <c r="A500" s="56" t="s">
        <v>272</v>
      </c>
      <c r="B500" s="56" t="s">
        <v>197</v>
      </c>
      <c r="C500" s="56"/>
      <c r="D500" s="48" t="s">
        <v>196</v>
      </c>
      <c r="E500" s="49">
        <f>E501+E506</f>
        <v>412.20000000000005</v>
      </c>
    </row>
    <row r="501" spans="1:5" ht="33">
      <c r="A501" s="56" t="s">
        <v>272</v>
      </c>
      <c r="B501" s="56" t="s">
        <v>482</v>
      </c>
      <c r="C501" s="56"/>
      <c r="D501" s="48" t="s">
        <v>463</v>
      </c>
      <c r="E501" s="49">
        <f>E502</f>
        <v>143.6</v>
      </c>
    </row>
    <row r="502" spans="1:5" ht="33">
      <c r="A502" s="56" t="s">
        <v>272</v>
      </c>
      <c r="B502" s="56" t="s">
        <v>483</v>
      </c>
      <c r="C502" s="56"/>
      <c r="D502" s="48" t="s">
        <v>464</v>
      </c>
      <c r="E502" s="49">
        <f>E503</f>
        <v>143.6</v>
      </c>
    </row>
    <row r="503" spans="1:5" ht="16.5">
      <c r="A503" s="56" t="s">
        <v>272</v>
      </c>
      <c r="B503" s="56" t="s">
        <v>483</v>
      </c>
      <c r="C503" s="56" t="s">
        <v>429</v>
      </c>
      <c r="D503" s="48" t="s">
        <v>430</v>
      </c>
      <c r="E503" s="49">
        <f>E504</f>
        <v>143.6</v>
      </c>
    </row>
    <row r="504" spans="1:5" ht="16.5">
      <c r="A504" s="56" t="s">
        <v>272</v>
      </c>
      <c r="B504" s="56" t="s">
        <v>483</v>
      </c>
      <c r="C504" s="56" t="s">
        <v>431</v>
      </c>
      <c r="D504" s="48" t="s">
        <v>432</v>
      </c>
      <c r="E504" s="49">
        <f>E505</f>
        <v>143.6</v>
      </c>
    </row>
    <row r="505" spans="1:5" ht="16.5">
      <c r="A505" s="56" t="s">
        <v>272</v>
      </c>
      <c r="B505" s="56" t="s">
        <v>483</v>
      </c>
      <c r="C505" s="56" t="s">
        <v>358</v>
      </c>
      <c r="D505" s="48" t="s">
        <v>359</v>
      </c>
      <c r="E505" s="49">
        <f>'№4'!F262</f>
        <v>143.6</v>
      </c>
    </row>
    <row r="506" spans="1:5" ht="21.75" customHeight="1">
      <c r="A506" s="66" t="s">
        <v>272</v>
      </c>
      <c r="B506" s="66" t="s">
        <v>200</v>
      </c>
      <c r="C506" s="66"/>
      <c r="D506" s="48" t="s">
        <v>195</v>
      </c>
      <c r="E506" s="49">
        <f>E507</f>
        <v>268.6</v>
      </c>
    </row>
    <row r="507" spans="1:5" ht="49.5">
      <c r="A507" s="56" t="s">
        <v>272</v>
      </c>
      <c r="B507" s="56" t="s">
        <v>204</v>
      </c>
      <c r="C507" s="56"/>
      <c r="D507" s="48" t="s">
        <v>326</v>
      </c>
      <c r="E507" s="49">
        <f>E508</f>
        <v>268.6</v>
      </c>
    </row>
    <row r="508" spans="1:5" ht="16.5">
      <c r="A508" s="56" t="s">
        <v>272</v>
      </c>
      <c r="B508" s="56" t="s">
        <v>204</v>
      </c>
      <c r="C508" s="56" t="s">
        <v>429</v>
      </c>
      <c r="D508" s="48" t="s">
        <v>430</v>
      </c>
      <c r="E508" s="49">
        <f>E509</f>
        <v>268.6</v>
      </c>
    </row>
    <row r="509" spans="1:5" ht="20.25" customHeight="1">
      <c r="A509" s="56" t="s">
        <v>272</v>
      </c>
      <c r="B509" s="56" t="s">
        <v>204</v>
      </c>
      <c r="C509" s="56" t="s">
        <v>433</v>
      </c>
      <c r="D509" s="48" t="s">
        <v>434</v>
      </c>
      <c r="E509" s="49">
        <f>E510</f>
        <v>268.6</v>
      </c>
    </row>
    <row r="510" spans="1:5" ht="16.5">
      <c r="A510" s="56" t="s">
        <v>272</v>
      </c>
      <c r="B510" s="56" t="s">
        <v>204</v>
      </c>
      <c r="C510" s="56" t="s">
        <v>366</v>
      </c>
      <c r="D510" s="48" t="s">
        <v>367</v>
      </c>
      <c r="E510" s="49">
        <f>'№4'!F605</f>
        <v>268.6</v>
      </c>
    </row>
    <row r="511" spans="1:5" ht="16.5">
      <c r="A511" s="56" t="s">
        <v>272</v>
      </c>
      <c r="B511" s="56" t="s">
        <v>248</v>
      </c>
      <c r="C511" s="56"/>
      <c r="D511" s="48" t="s">
        <v>351</v>
      </c>
      <c r="E511" s="49">
        <f>E516+E521+E512</f>
        <v>2751.1</v>
      </c>
    </row>
    <row r="512" spans="1:5" ht="16.5">
      <c r="A512" s="56" t="s">
        <v>272</v>
      </c>
      <c r="B512" s="56" t="s">
        <v>349</v>
      </c>
      <c r="C512" s="56"/>
      <c r="D512" s="48" t="s">
        <v>348</v>
      </c>
      <c r="E512" s="49">
        <f>E513</f>
        <v>1735.5</v>
      </c>
    </row>
    <row r="513" spans="1:5" ht="16.5">
      <c r="A513" s="56" t="s">
        <v>272</v>
      </c>
      <c r="B513" s="56" t="s">
        <v>349</v>
      </c>
      <c r="C513" s="56" t="s">
        <v>429</v>
      </c>
      <c r="D513" s="48" t="s">
        <v>430</v>
      </c>
      <c r="E513" s="49">
        <f>E514</f>
        <v>1735.5</v>
      </c>
    </row>
    <row r="514" spans="1:5" ht="22.5" customHeight="1">
      <c r="A514" s="56" t="s">
        <v>272</v>
      </c>
      <c r="B514" s="56" t="s">
        <v>349</v>
      </c>
      <c r="C514" s="56" t="s">
        <v>433</v>
      </c>
      <c r="D514" s="48" t="s">
        <v>434</v>
      </c>
      <c r="E514" s="49">
        <f>E515</f>
        <v>1735.5</v>
      </c>
    </row>
    <row r="515" spans="1:5" ht="16.5">
      <c r="A515" s="56" t="s">
        <v>272</v>
      </c>
      <c r="B515" s="56" t="s">
        <v>349</v>
      </c>
      <c r="C515" s="56" t="s">
        <v>368</v>
      </c>
      <c r="D515" s="48" t="s">
        <v>369</v>
      </c>
      <c r="E515" s="49">
        <f>'№4'!F464</f>
        <v>1735.5</v>
      </c>
    </row>
    <row r="516" spans="1:5" ht="16.5">
      <c r="A516" s="56" t="s">
        <v>272</v>
      </c>
      <c r="B516" s="56" t="s">
        <v>460</v>
      </c>
      <c r="C516" s="56"/>
      <c r="D516" s="48" t="s">
        <v>461</v>
      </c>
      <c r="E516" s="49">
        <f>E517</f>
        <v>815.6</v>
      </c>
    </row>
    <row r="517" spans="1:5" ht="16.5">
      <c r="A517" s="56" t="s">
        <v>272</v>
      </c>
      <c r="B517" s="56" t="s">
        <v>460</v>
      </c>
      <c r="C517" s="56" t="s">
        <v>429</v>
      </c>
      <c r="D517" s="48" t="s">
        <v>430</v>
      </c>
      <c r="E517" s="49">
        <f>E518</f>
        <v>815.6</v>
      </c>
    </row>
    <row r="518" spans="1:5" ht="24.75" customHeight="1">
      <c r="A518" s="56" t="s">
        <v>272</v>
      </c>
      <c r="B518" s="56" t="s">
        <v>460</v>
      </c>
      <c r="C518" s="56" t="s">
        <v>433</v>
      </c>
      <c r="D518" s="48" t="s">
        <v>434</v>
      </c>
      <c r="E518" s="49">
        <f>E519+E520</f>
        <v>815.6</v>
      </c>
    </row>
    <row r="519" spans="1:5" ht="33">
      <c r="A519" s="56" t="s">
        <v>272</v>
      </c>
      <c r="B519" s="56" t="s">
        <v>460</v>
      </c>
      <c r="C519" s="56" t="s">
        <v>360</v>
      </c>
      <c r="D519" s="48" t="s">
        <v>361</v>
      </c>
      <c r="E519" s="49">
        <f>'№4'!F267</f>
        <v>462</v>
      </c>
    </row>
    <row r="520" spans="1:5" ht="16.5">
      <c r="A520" s="56" t="s">
        <v>272</v>
      </c>
      <c r="B520" s="56" t="s">
        <v>460</v>
      </c>
      <c r="C520" s="56" t="s">
        <v>366</v>
      </c>
      <c r="D520" s="48" t="s">
        <v>367</v>
      </c>
      <c r="E520" s="49">
        <f>'№4'!F268</f>
        <v>353.6</v>
      </c>
    </row>
    <row r="521" spans="1:5" ht="33">
      <c r="A521" s="56" t="s">
        <v>272</v>
      </c>
      <c r="B521" s="56" t="s">
        <v>459</v>
      </c>
      <c r="C521" s="56"/>
      <c r="D521" s="48" t="s">
        <v>458</v>
      </c>
      <c r="E521" s="49">
        <f>E522</f>
        <v>200</v>
      </c>
    </row>
    <row r="522" spans="1:5" ht="33">
      <c r="A522" s="56" t="s">
        <v>272</v>
      </c>
      <c r="B522" s="56" t="s">
        <v>459</v>
      </c>
      <c r="C522" s="56" t="s">
        <v>414</v>
      </c>
      <c r="D522" s="48" t="s">
        <v>415</v>
      </c>
      <c r="E522" s="49">
        <f>E523</f>
        <v>200</v>
      </c>
    </row>
    <row r="523" spans="1:5" ht="33">
      <c r="A523" s="56" t="s">
        <v>272</v>
      </c>
      <c r="B523" s="56" t="s">
        <v>459</v>
      </c>
      <c r="C523" s="56" t="s">
        <v>377</v>
      </c>
      <c r="D523" s="48" t="s">
        <v>378</v>
      </c>
      <c r="E523" s="49">
        <f>'№4'!F271</f>
        <v>200</v>
      </c>
    </row>
    <row r="524" spans="1:5" ht="16.5">
      <c r="A524" s="56" t="s">
        <v>484</v>
      </c>
      <c r="B524" s="56" t="s">
        <v>340</v>
      </c>
      <c r="C524" s="56" t="s">
        <v>340</v>
      </c>
      <c r="D524" s="48" t="s">
        <v>485</v>
      </c>
      <c r="E524" s="49">
        <f>E532+E525</f>
        <v>7861.7</v>
      </c>
    </row>
    <row r="525" spans="1:5" ht="33">
      <c r="A525" s="56" t="s">
        <v>484</v>
      </c>
      <c r="B525" s="11" t="s">
        <v>502</v>
      </c>
      <c r="C525" s="56"/>
      <c r="D525" s="48" t="s">
        <v>501</v>
      </c>
      <c r="E525" s="49">
        <f aca="true" t="shared" si="5" ref="E525:E530">E526</f>
        <v>3681.2</v>
      </c>
    </row>
    <row r="526" spans="1:5" ht="33">
      <c r="A526" s="56" t="s">
        <v>484</v>
      </c>
      <c r="B526" s="11" t="s">
        <v>504</v>
      </c>
      <c r="C526" s="56" t="s">
        <v>340</v>
      </c>
      <c r="D526" s="48" t="s">
        <v>503</v>
      </c>
      <c r="E526" s="49">
        <f t="shared" si="5"/>
        <v>3681.2</v>
      </c>
    </row>
    <row r="527" spans="1:5" ht="49.5">
      <c r="A527" s="56" t="s">
        <v>484</v>
      </c>
      <c r="B527" s="11" t="s">
        <v>505</v>
      </c>
      <c r="C527" s="56"/>
      <c r="D527" s="48" t="s">
        <v>491</v>
      </c>
      <c r="E527" s="49">
        <f t="shared" si="5"/>
        <v>3681.2</v>
      </c>
    </row>
    <row r="528" spans="1:5" ht="49.5">
      <c r="A528" s="56" t="s">
        <v>484</v>
      </c>
      <c r="B528" s="11" t="s">
        <v>513</v>
      </c>
      <c r="C528" s="56"/>
      <c r="D528" s="48" t="s">
        <v>512</v>
      </c>
      <c r="E528" s="49">
        <f t="shared" si="5"/>
        <v>3681.2</v>
      </c>
    </row>
    <row r="529" spans="1:5" ht="16.5">
      <c r="A529" s="56" t="s">
        <v>484</v>
      </c>
      <c r="B529" s="11" t="s">
        <v>513</v>
      </c>
      <c r="C529" s="56" t="s">
        <v>429</v>
      </c>
      <c r="D529" s="48" t="s">
        <v>430</v>
      </c>
      <c r="E529" s="49">
        <f t="shared" si="5"/>
        <v>3681.2</v>
      </c>
    </row>
    <row r="530" spans="1:5" ht="16.5">
      <c r="A530" s="56" t="s">
        <v>484</v>
      </c>
      <c r="B530" s="11" t="s">
        <v>513</v>
      </c>
      <c r="C530" s="56" t="s">
        <v>431</v>
      </c>
      <c r="D530" s="48" t="s">
        <v>432</v>
      </c>
      <c r="E530" s="49">
        <f t="shared" si="5"/>
        <v>3681.2</v>
      </c>
    </row>
    <row r="531" spans="1:5" ht="16.5">
      <c r="A531" s="56" t="s">
        <v>484</v>
      </c>
      <c r="B531" s="11" t="s">
        <v>513</v>
      </c>
      <c r="C531" s="15" t="s">
        <v>358</v>
      </c>
      <c r="D531" s="74" t="s">
        <v>359</v>
      </c>
      <c r="E531" s="49">
        <f>'№4'!F620</f>
        <v>3681.2</v>
      </c>
    </row>
    <row r="532" spans="1:5" ht="33">
      <c r="A532" s="56" t="s">
        <v>484</v>
      </c>
      <c r="B532" s="56" t="s">
        <v>486</v>
      </c>
      <c r="C532" s="56"/>
      <c r="D532" s="48" t="s">
        <v>487</v>
      </c>
      <c r="E532" s="49">
        <f aca="true" t="shared" si="6" ref="E532:E537">E533</f>
        <v>4180.5</v>
      </c>
    </row>
    <row r="533" spans="1:5" ht="16.5">
      <c r="A533" s="56" t="s">
        <v>484</v>
      </c>
      <c r="B533" s="56" t="s">
        <v>488</v>
      </c>
      <c r="C533" s="56"/>
      <c r="D533" s="48" t="s">
        <v>489</v>
      </c>
      <c r="E533" s="49">
        <f t="shared" si="6"/>
        <v>4180.5</v>
      </c>
    </row>
    <row r="534" spans="1:5" ht="49.5">
      <c r="A534" s="56" t="s">
        <v>484</v>
      </c>
      <c r="B534" s="56" t="s">
        <v>490</v>
      </c>
      <c r="C534" s="56"/>
      <c r="D534" s="48" t="s">
        <v>491</v>
      </c>
      <c r="E534" s="49">
        <f t="shared" si="6"/>
        <v>4180.5</v>
      </c>
    </row>
    <row r="535" spans="1:5" ht="49.5">
      <c r="A535" s="56" t="s">
        <v>484</v>
      </c>
      <c r="B535" s="56" t="s">
        <v>492</v>
      </c>
      <c r="C535" s="56"/>
      <c r="D535" s="48" t="s">
        <v>493</v>
      </c>
      <c r="E535" s="49">
        <f t="shared" si="6"/>
        <v>4180.5</v>
      </c>
    </row>
    <row r="536" spans="1:5" ht="16.5">
      <c r="A536" s="56" t="s">
        <v>484</v>
      </c>
      <c r="B536" s="56" t="s">
        <v>492</v>
      </c>
      <c r="C536" s="56" t="s">
        <v>429</v>
      </c>
      <c r="D536" s="48" t="s">
        <v>430</v>
      </c>
      <c r="E536" s="49">
        <f t="shared" si="6"/>
        <v>4180.5</v>
      </c>
    </row>
    <row r="537" spans="1:5" ht="21" customHeight="1">
      <c r="A537" s="56" t="s">
        <v>484</v>
      </c>
      <c r="B537" s="56" t="s">
        <v>492</v>
      </c>
      <c r="C537" s="56" t="s">
        <v>433</v>
      </c>
      <c r="D537" s="48" t="s">
        <v>434</v>
      </c>
      <c r="E537" s="49">
        <f t="shared" si="6"/>
        <v>4180.5</v>
      </c>
    </row>
    <row r="538" spans="1:5" ht="16.5">
      <c r="A538" s="56" t="s">
        <v>484</v>
      </c>
      <c r="B538" s="56" t="s">
        <v>492</v>
      </c>
      <c r="C538" s="56" t="s">
        <v>366</v>
      </c>
      <c r="D538" s="48" t="s">
        <v>367</v>
      </c>
      <c r="E538" s="49">
        <f>'№4'!F376</f>
        <v>4180.5</v>
      </c>
    </row>
    <row r="539" spans="1:5" s="47" customFormat="1" ht="16.5">
      <c r="A539" s="68" t="s">
        <v>301</v>
      </c>
      <c r="B539" s="62"/>
      <c r="C539" s="62"/>
      <c r="D539" s="63" t="s">
        <v>259</v>
      </c>
      <c r="E539" s="61">
        <f>E540</f>
        <v>14832.8</v>
      </c>
    </row>
    <row r="540" spans="1:5" ht="16.5">
      <c r="A540" s="58" t="s">
        <v>306</v>
      </c>
      <c r="B540" s="56"/>
      <c r="C540" s="56"/>
      <c r="D540" s="52" t="s">
        <v>302</v>
      </c>
      <c r="E540" s="49">
        <f>E555+E561+E541</f>
        <v>14832.8</v>
      </c>
    </row>
    <row r="541" spans="1:5" ht="33" customHeight="1">
      <c r="A541" s="56" t="s">
        <v>306</v>
      </c>
      <c r="B541" s="56" t="s">
        <v>215</v>
      </c>
      <c r="C541" s="56"/>
      <c r="D541" s="48" t="s">
        <v>238</v>
      </c>
      <c r="E541" s="49">
        <f>E542</f>
        <v>2235.3</v>
      </c>
    </row>
    <row r="542" spans="1:5" ht="16.5">
      <c r="A542" s="56" t="s">
        <v>306</v>
      </c>
      <c r="B542" s="56" t="s">
        <v>242</v>
      </c>
      <c r="C542" s="56"/>
      <c r="D542" s="48" t="s">
        <v>243</v>
      </c>
      <c r="E542" s="49">
        <f>E543</f>
        <v>2235.3</v>
      </c>
    </row>
    <row r="543" spans="1:5" ht="49.5">
      <c r="A543" s="56" t="s">
        <v>306</v>
      </c>
      <c r="B543" s="56" t="s">
        <v>312</v>
      </c>
      <c r="C543" s="56"/>
      <c r="D543" s="48" t="s">
        <v>454</v>
      </c>
      <c r="E543" s="49">
        <f>E544+E548+E552</f>
        <v>2235.3</v>
      </c>
    </row>
    <row r="544" spans="1:5" ht="49.5">
      <c r="A544" s="58" t="s">
        <v>306</v>
      </c>
      <c r="B544" s="56" t="s">
        <v>312</v>
      </c>
      <c r="C544" s="56" t="s">
        <v>395</v>
      </c>
      <c r="D544" s="48" t="s">
        <v>396</v>
      </c>
      <c r="E544" s="49">
        <f>E545</f>
        <v>1912.4</v>
      </c>
    </row>
    <row r="545" spans="1:5" ht="16.5">
      <c r="A545" s="56" t="s">
        <v>306</v>
      </c>
      <c r="B545" s="56" t="s">
        <v>312</v>
      </c>
      <c r="C545" s="56" t="s">
        <v>397</v>
      </c>
      <c r="D545" s="48" t="s">
        <v>398</v>
      </c>
      <c r="E545" s="49">
        <f>E546+E547</f>
        <v>1912.4</v>
      </c>
    </row>
    <row r="546" spans="1:5" ht="16.5">
      <c r="A546" s="56" t="s">
        <v>306</v>
      </c>
      <c r="B546" s="56" t="s">
        <v>312</v>
      </c>
      <c r="C546" s="56" t="s">
        <v>399</v>
      </c>
      <c r="D546" s="48" t="s">
        <v>400</v>
      </c>
      <c r="E546" s="49">
        <f>'№4'!F472</f>
        <v>1750.7</v>
      </c>
    </row>
    <row r="547" spans="1:5" ht="16.5">
      <c r="A547" s="56" t="s">
        <v>306</v>
      </c>
      <c r="B547" s="56" t="s">
        <v>312</v>
      </c>
      <c r="C547" s="56" t="s">
        <v>401</v>
      </c>
      <c r="D547" s="48" t="s">
        <v>402</v>
      </c>
      <c r="E547" s="49">
        <f>'№4'!F473</f>
        <v>161.70000000000002</v>
      </c>
    </row>
    <row r="548" spans="1:5" ht="16.5">
      <c r="A548" s="56" t="s">
        <v>306</v>
      </c>
      <c r="B548" s="56" t="s">
        <v>312</v>
      </c>
      <c r="C548" s="56" t="s">
        <v>403</v>
      </c>
      <c r="D548" s="48" t="s">
        <v>404</v>
      </c>
      <c r="E548" s="49">
        <f>E549</f>
        <v>320.90000000000003</v>
      </c>
    </row>
    <row r="549" spans="1:5" ht="16.5">
      <c r="A549" s="56" t="s">
        <v>306</v>
      </c>
      <c r="B549" s="56" t="s">
        <v>312</v>
      </c>
      <c r="C549" s="56" t="s">
        <v>405</v>
      </c>
      <c r="D549" s="48" t="s">
        <v>406</v>
      </c>
      <c r="E549" s="49">
        <f>E551+E550</f>
        <v>320.90000000000003</v>
      </c>
    </row>
    <row r="550" spans="1:5" ht="33">
      <c r="A550" s="56" t="s">
        <v>306</v>
      </c>
      <c r="B550" s="56" t="s">
        <v>312</v>
      </c>
      <c r="C550" s="56" t="s">
        <v>476</v>
      </c>
      <c r="D550" s="48" t="s">
        <v>477</v>
      </c>
      <c r="E550" s="49">
        <f>'№4'!F476</f>
        <v>40.6</v>
      </c>
    </row>
    <row r="551" spans="1:5" ht="24.75" customHeight="1">
      <c r="A551" s="56" t="s">
        <v>306</v>
      </c>
      <c r="B551" s="56" t="s">
        <v>312</v>
      </c>
      <c r="C551" s="56" t="s">
        <v>356</v>
      </c>
      <c r="D551" s="48" t="s">
        <v>407</v>
      </c>
      <c r="E551" s="49">
        <f>'№4'!F477</f>
        <v>280.3</v>
      </c>
    </row>
    <row r="552" spans="1:5" ht="16.5">
      <c r="A552" s="56" t="s">
        <v>306</v>
      </c>
      <c r="B552" s="56" t="s">
        <v>312</v>
      </c>
      <c r="C552" s="56" t="s">
        <v>408</v>
      </c>
      <c r="D552" s="48" t="s">
        <v>409</v>
      </c>
      <c r="E552" s="49">
        <f>E553</f>
        <v>2</v>
      </c>
    </row>
    <row r="553" spans="1:5" ht="16.5">
      <c r="A553" s="56" t="s">
        <v>306</v>
      </c>
      <c r="B553" s="56" t="s">
        <v>312</v>
      </c>
      <c r="C553" s="56" t="s">
        <v>410</v>
      </c>
      <c r="D553" s="48" t="s">
        <v>411</v>
      </c>
      <c r="E553" s="49">
        <f>E554</f>
        <v>2</v>
      </c>
    </row>
    <row r="554" spans="1:5" ht="16.5">
      <c r="A554" s="56" t="s">
        <v>306</v>
      </c>
      <c r="B554" s="56" t="s">
        <v>312</v>
      </c>
      <c r="C554" s="56" t="s">
        <v>412</v>
      </c>
      <c r="D554" s="48" t="s">
        <v>413</v>
      </c>
      <c r="E554" s="49">
        <f>'№4'!F480</f>
        <v>2</v>
      </c>
    </row>
    <row r="555" spans="1:5" ht="33">
      <c r="A555" s="56" t="s">
        <v>306</v>
      </c>
      <c r="B555" s="56" t="s">
        <v>322</v>
      </c>
      <c r="C555" s="56"/>
      <c r="D555" s="48" t="s">
        <v>323</v>
      </c>
      <c r="E555" s="49">
        <f>E556</f>
        <v>9466.8</v>
      </c>
    </row>
    <row r="556" spans="1:5" ht="16.5">
      <c r="A556" s="56" t="s">
        <v>306</v>
      </c>
      <c r="B556" s="56" t="s">
        <v>324</v>
      </c>
      <c r="C556" s="56" t="s">
        <v>340</v>
      </c>
      <c r="D556" s="48" t="s">
        <v>352</v>
      </c>
      <c r="E556" s="49">
        <f>E557</f>
        <v>9466.8</v>
      </c>
    </row>
    <row r="557" spans="1:5" ht="33">
      <c r="A557" s="56" t="s">
        <v>306</v>
      </c>
      <c r="B557" s="56" t="s">
        <v>382</v>
      </c>
      <c r="C557" s="56"/>
      <c r="D557" s="48" t="s">
        <v>380</v>
      </c>
      <c r="E557" s="49">
        <f>E558</f>
        <v>9466.8</v>
      </c>
    </row>
    <row r="558" spans="1:5" ht="33">
      <c r="A558" s="56" t="s">
        <v>306</v>
      </c>
      <c r="B558" s="56" t="s">
        <v>382</v>
      </c>
      <c r="C558" s="56" t="s">
        <v>414</v>
      </c>
      <c r="D558" s="48" t="s">
        <v>415</v>
      </c>
      <c r="E558" s="49">
        <f>E559</f>
        <v>9466.8</v>
      </c>
    </row>
    <row r="559" spans="1:5" ht="16.5">
      <c r="A559" s="56" t="s">
        <v>306</v>
      </c>
      <c r="B559" s="56" t="s">
        <v>382</v>
      </c>
      <c r="C559" s="56" t="s">
        <v>423</v>
      </c>
      <c r="D559" s="48" t="s">
        <v>424</v>
      </c>
      <c r="E559" s="49">
        <f>E560</f>
        <v>9466.8</v>
      </c>
    </row>
    <row r="560" spans="1:5" ht="49.5">
      <c r="A560" s="56" t="s">
        <v>306</v>
      </c>
      <c r="B560" s="56" t="s">
        <v>382</v>
      </c>
      <c r="C560" s="56" t="s">
        <v>353</v>
      </c>
      <c r="D560" s="48" t="s">
        <v>354</v>
      </c>
      <c r="E560" s="49">
        <f>'№4'!F486</f>
        <v>9466.8</v>
      </c>
    </row>
    <row r="561" spans="1:5" ht="16.5">
      <c r="A561" s="58" t="s">
        <v>306</v>
      </c>
      <c r="B561" s="56" t="s">
        <v>339</v>
      </c>
      <c r="C561" s="56" t="s">
        <v>340</v>
      </c>
      <c r="D561" s="52" t="s">
        <v>341</v>
      </c>
      <c r="E561" s="49">
        <f>E562</f>
        <v>3130.7</v>
      </c>
    </row>
    <row r="562" spans="1:5" ht="16.5">
      <c r="A562" s="58" t="s">
        <v>306</v>
      </c>
      <c r="B562" s="56" t="s">
        <v>342</v>
      </c>
      <c r="C562" s="56" t="s">
        <v>340</v>
      </c>
      <c r="D562" s="52" t="s">
        <v>307</v>
      </c>
      <c r="E562" s="49">
        <f>E563+E566</f>
        <v>3130.7</v>
      </c>
    </row>
    <row r="563" spans="1:5" ht="16.5">
      <c r="A563" s="58" t="s">
        <v>306</v>
      </c>
      <c r="B563" s="56" t="s">
        <v>342</v>
      </c>
      <c r="C563" s="56" t="s">
        <v>403</v>
      </c>
      <c r="D563" s="48" t="s">
        <v>404</v>
      </c>
      <c r="E563" s="49">
        <f>E564</f>
        <v>2855.2</v>
      </c>
    </row>
    <row r="564" spans="1:5" ht="16.5">
      <c r="A564" s="58" t="s">
        <v>306</v>
      </c>
      <c r="B564" s="56" t="s">
        <v>342</v>
      </c>
      <c r="C564" s="56" t="s">
        <v>405</v>
      </c>
      <c r="D564" s="48" t="s">
        <v>406</v>
      </c>
      <c r="E564" s="49">
        <f>E565</f>
        <v>2855.2</v>
      </c>
    </row>
    <row r="565" spans="1:5" ht="16.5">
      <c r="A565" s="58" t="s">
        <v>306</v>
      </c>
      <c r="B565" s="56" t="s">
        <v>342</v>
      </c>
      <c r="C565" s="56" t="s">
        <v>356</v>
      </c>
      <c r="D565" s="48" t="s">
        <v>357</v>
      </c>
      <c r="E565" s="49">
        <f>'№4'!F491</f>
        <v>2855.2</v>
      </c>
    </row>
    <row r="566" spans="1:5" ht="33">
      <c r="A566" s="58" t="s">
        <v>306</v>
      </c>
      <c r="B566" s="56" t="s">
        <v>342</v>
      </c>
      <c r="C566" s="56" t="s">
        <v>414</v>
      </c>
      <c r="D566" s="48" t="s">
        <v>415</v>
      </c>
      <c r="E566" s="49">
        <f>E567</f>
        <v>275.5</v>
      </c>
    </row>
    <row r="567" spans="1:5" ht="16.5">
      <c r="A567" s="58" t="s">
        <v>306</v>
      </c>
      <c r="B567" s="56" t="s">
        <v>342</v>
      </c>
      <c r="C567" s="56" t="s">
        <v>423</v>
      </c>
      <c r="D567" s="48" t="s">
        <v>424</v>
      </c>
      <c r="E567" s="49">
        <f>E568</f>
        <v>275.5</v>
      </c>
    </row>
    <row r="568" spans="1:5" ht="16.5">
      <c r="A568" s="58" t="s">
        <v>306</v>
      </c>
      <c r="B568" s="56" t="s">
        <v>342</v>
      </c>
      <c r="C568" s="56" t="s">
        <v>372</v>
      </c>
      <c r="D568" s="48" t="s">
        <v>373</v>
      </c>
      <c r="E568" s="49">
        <f>'№4'!F494</f>
        <v>275.5</v>
      </c>
    </row>
    <row r="569" spans="1:5" s="47" customFormat="1" ht="16.5">
      <c r="A569" s="62" t="s">
        <v>308</v>
      </c>
      <c r="B569" s="62"/>
      <c r="C569" s="62"/>
      <c r="D569" s="63" t="s">
        <v>303</v>
      </c>
      <c r="E569" s="61">
        <f>E570+E575</f>
        <v>1670</v>
      </c>
    </row>
    <row r="570" spans="1:5" ht="16.5">
      <c r="A570" s="58" t="s">
        <v>309</v>
      </c>
      <c r="B570" s="56"/>
      <c r="C570" s="56"/>
      <c r="D570" s="52" t="s">
        <v>173</v>
      </c>
      <c r="E570" s="49">
        <f>E571</f>
        <v>770</v>
      </c>
    </row>
    <row r="571" spans="1:5" ht="16.5">
      <c r="A571" s="58" t="s">
        <v>309</v>
      </c>
      <c r="B571" s="56" t="s">
        <v>174</v>
      </c>
      <c r="C571" s="56"/>
      <c r="D571" s="48" t="s">
        <v>177</v>
      </c>
      <c r="E571" s="49">
        <f>E572</f>
        <v>770</v>
      </c>
    </row>
    <row r="572" spans="1:5" ht="16.5">
      <c r="A572" s="58" t="s">
        <v>309</v>
      </c>
      <c r="B572" s="56" t="s">
        <v>175</v>
      </c>
      <c r="C572" s="56"/>
      <c r="D572" s="48" t="s">
        <v>176</v>
      </c>
      <c r="E572" s="49">
        <f>E573</f>
        <v>770</v>
      </c>
    </row>
    <row r="573" spans="1:5" ht="16.5">
      <c r="A573" s="58" t="s">
        <v>309</v>
      </c>
      <c r="B573" s="56" t="s">
        <v>174</v>
      </c>
      <c r="C573" s="56" t="s">
        <v>408</v>
      </c>
      <c r="D573" s="48" t="s">
        <v>409</v>
      </c>
      <c r="E573" s="49">
        <f>E574</f>
        <v>770</v>
      </c>
    </row>
    <row r="574" spans="1:5" ht="33">
      <c r="A574" s="58" t="s">
        <v>309</v>
      </c>
      <c r="B574" s="56" t="s">
        <v>175</v>
      </c>
      <c r="C574" s="56" t="s">
        <v>362</v>
      </c>
      <c r="D574" s="48" t="s">
        <v>363</v>
      </c>
      <c r="E574" s="49">
        <f>'№4'!F277</f>
        <v>770</v>
      </c>
    </row>
    <row r="575" spans="1:5" ht="16.5">
      <c r="A575" s="58" t="s">
        <v>333</v>
      </c>
      <c r="B575" s="58"/>
      <c r="C575" s="56"/>
      <c r="D575" s="48" t="s">
        <v>334</v>
      </c>
      <c r="E575" s="49">
        <f>E576+E581</f>
        <v>900</v>
      </c>
    </row>
    <row r="576" spans="1:5" ht="21" customHeight="1">
      <c r="A576" s="58" t="s">
        <v>333</v>
      </c>
      <c r="B576" s="58" t="s">
        <v>335</v>
      </c>
      <c r="C576" s="56"/>
      <c r="D576" s="48" t="s">
        <v>303</v>
      </c>
      <c r="E576" s="49">
        <f>E577</f>
        <v>400</v>
      </c>
    </row>
    <row r="577" spans="1:5" ht="24" customHeight="1">
      <c r="A577" s="58" t="s">
        <v>333</v>
      </c>
      <c r="B577" s="58" t="s">
        <v>336</v>
      </c>
      <c r="C577" s="56"/>
      <c r="D577" s="48" t="s">
        <v>337</v>
      </c>
      <c r="E577" s="49">
        <f>E578</f>
        <v>400</v>
      </c>
    </row>
    <row r="578" spans="1:5" ht="24.75" customHeight="1">
      <c r="A578" s="58" t="s">
        <v>333</v>
      </c>
      <c r="B578" s="58" t="s">
        <v>336</v>
      </c>
      <c r="C578" s="56" t="s">
        <v>403</v>
      </c>
      <c r="D578" s="48" t="s">
        <v>404</v>
      </c>
      <c r="E578" s="49">
        <f>E579</f>
        <v>400</v>
      </c>
    </row>
    <row r="579" spans="1:5" ht="24" customHeight="1">
      <c r="A579" s="58" t="s">
        <v>333</v>
      </c>
      <c r="B579" s="58" t="s">
        <v>336</v>
      </c>
      <c r="C579" s="56" t="s">
        <v>405</v>
      </c>
      <c r="D579" s="48" t="s">
        <v>406</v>
      </c>
      <c r="E579" s="49">
        <f>E580</f>
        <v>400</v>
      </c>
    </row>
    <row r="580" spans="1:5" ht="21" customHeight="1">
      <c r="A580" s="58" t="s">
        <v>333</v>
      </c>
      <c r="B580" s="58" t="s">
        <v>336</v>
      </c>
      <c r="C580" s="56" t="s">
        <v>356</v>
      </c>
      <c r="D580" s="48" t="s">
        <v>357</v>
      </c>
      <c r="E580" s="49">
        <f>'№4'!F283</f>
        <v>400</v>
      </c>
    </row>
    <row r="581" spans="1:5" ht="16.5">
      <c r="A581" s="58" t="s">
        <v>333</v>
      </c>
      <c r="B581" s="56" t="s">
        <v>248</v>
      </c>
      <c r="C581" s="56"/>
      <c r="D581" s="48" t="s">
        <v>351</v>
      </c>
      <c r="E581" s="49">
        <f>E582</f>
        <v>500</v>
      </c>
    </row>
    <row r="582" spans="1:5" ht="18" customHeight="1">
      <c r="A582" s="58" t="s">
        <v>333</v>
      </c>
      <c r="B582" s="58" t="s">
        <v>321</v>
      </c>
      <c r="C582" s="56"/>
      <c r="D582" s="48" t="s">
        <v>371</v>
      </c>
      <c r="E582" s="49">
        <f>E583</f>
        <v>500</v>
      </c>
    </row>
    <row r="583" spans="1:5" ht="23.25" customHeight="1">
      <c r="A583" s="58" t="s">
        <v>333</v>
      </c>
      <c r="B583" s="58" t="s">
        <v>321</v>
      </c>
      <c r="C583" s="56" t="s">
        <v>408</v>
      </c>
      <c r="D583" s="48" t="s">
        <v>409</v>
      </c>
      <c r="E583" s="49">
        <f>E584</f>
        <v>500</v>
      </c>
    </row>
    <row r="584" spans="1:5" ht="33">
      <c r="A584" s="58" t="s">
        <v>333</v>
      </c>
      <c r="B584" s="58" t="s">
        <v>321</v>
      </c>
      <c r="C584" s="56" t="s">
        <v>362</v>
      </c>
      <c r="D584" s="48" t="s">
        <v>363</v>
      </c>
      <c r="E584" s="49">
        <f>'№4'!F287</f>
        <v>500</v>
      </c>
    </row>
    <row r="585" spans="1:5" s="47" customFormat="1" ht="16.5">
      <c r="A585" s="62" t="s">
        <v>304</v>
      </c>
      <c r="B585" s="62"/>
      <c r="C585" s="62"/>
      <c r="D585" s="63" t="s">
        <v>146</v>
      </c>
      <c r="E585" s="61">
        <f>E586</f>
        <v>1416</v>
      </c>
    </row>
    <row r="586" spans="1:5" ht="16.5">
      <c r="A586" s="56" t="s">
        <v>325</v>
      </c>
      <c r="B586" s="56"/>
      <c r="C586" s="56"/>
      <c r="D586" s="48" t="s">
        <v>305</v>
      </c>
      <c r="E586" s="49">
        <f>E587</f>
        <v>1416</v>
      </c>
    </row>
    <row r="587" spans="1:5" ht="16.5">
      <c r="A587" s="56" t="s">
        <v>325</v>
      </c>
      <c r="B587" s="56" t="s">
        <v>147</v>
      </c>
      <c r="C587" s="56"/>
      <c r="D587" s="48" t="s">
        <v>148</v>
      </c>
      <c r="E587" s="49">
        <f>E588</f>
        <v>1416</v>
      </c>
    </row>
    <row r="588" spans="1:5" ht="16.5">
      <c r="A588" s="56" t="s">
        <v>325</v>
      </c>
      <c r="B588" s="56" t="s">
        <v>149</v>
      </c>
      <c r="C588" s="56"/>
      <c r="D588" s="48" t="s">
        <v>150</v>
      </c>
      <c r="E588" s="49">
        <f>E589</f>
        <v>1416</v>
      </c>
    </row>
    <row r="589" spans="1:5" ht="16.5">
      <c r="A589" s="56" t="s">
        <v>325</v>
      </c>
      <c r="B589" s="56" t="s">
        <v>149</v>
      </c>
      <c r="C589" s="56" t="s">
        <v>435</v>
      </c>
      <c r="D589" s="48" t="s">
        <v>436</v>
      </c>
      <c r="E589" s="49">
        <f>E590</f>
        <v>1416</v>
      </c>
    </row>
    <row r="590" spans="1:5" ht="16.5">
      <c r="A590" s="56" t="s">
        <v>325</v>
      </c>
      <c r="B590" s="56" t="s">
        <v>149</v>
      </c>
      <c r="C590" s="56" t="s">
        <v>364</v>
      </c>
      <c r="D590" s="48" t="s">
        <v>365</v>
      </c>
      <c r="E590" s="49">
        <f>'№4'!F316</f>
        <v>1416</v>
      </c>
    </row>
  </sheetData>
  <sheetProtection/>
  <mergeCells count="8">
    <mergeCell ref="D1:E1"/>
    <mergeCell ref="D2:E2"/>
    <mergeCell ref="D3:E3"/>
    <mergeCell ref="A4:E4"/>
    <mergeCell ref="A8:E8"/>
    <mergeCell ref="A5:E5"/>
    <mergeCell ref="A6:E6"/>
    <mergeCell ref="A7:E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4.875" style="13" customWidth="1"/>
    <col min="2" max="3" width="6.125" style="13" customWidth="1"/>
    <col min="4" max="4" width="10.375" style="5" customWidth="1"/>
    <col min="5" max="5" width="5.75390625" style="5" customWidth="1"/>
    <col min="6" max="6" width="79.00390625" style="5" customWidth="1"/>
    <col min="7" max="7" width="11.875" style="32" customWidth="1"/>
    <col min="8" max="8" width="13.25390625" style="5" customWidth="1"/>
    <col min="9" max="16384" width="9.125" style="5" customWidth="1"/>
  </cols>
  <sheetData>
    <row r="1" spans="1:9" ht="16.5">
      <c r="A1" s="136" t="s">
        <v>580</v>
      </c>
      <c r="B1" s="136"/>
      <c r="C1" s="136"/>
      <c r="D1" s="136"/>
      <c r="E1" s="136"/>
      <c r="F1" s="136"/>
      <c r="G1" s="136"/>
      <c r="H1" s="3"/>
      <c r="I1" s="3"/>
    </row>
    <row r="2" spans="1:9" ht="16.5">
      <c r="A2" s="136" t="s">
        <v>193</v>
      </c>
      <c r="B2" s="136"/>
      <c r="C2" s="136"/>
      <c r="D2" s="136"/>
      <c r="E2" s="136"/>
      <c r="F2" s="136"/>
      <c r="G2" s="136"/>
      <c r="H2" s="3"/>
      <c r="I2" s="3"/>
    </row>
    <row r="3" spans="1:9" ht="16.5">
      <c r="A3" s="136" t="s">
        <v>647</v>
      </c>
      <c r="B3" s="136"/>
      <c r="C3" s="136"/>
      <c r="D3" s="136"/>
      <c r="E3" s="136"/>
      <c r="F3" s="136"/>
      <c r="G3" s="136"/>
      <c r="H3" s="3"/>
      <c r="I3" s="3"/>
    </row>
    <row r="4" spans="4:9" ht="16.5">
      <c r="D4" s="111"/>
      <c r="E4" s="111"/>
      <c r="F4" s="111"/>
      <c r="H4" s="111"/>
      <c r="I4" s="111"/>
    </row>
    <row r="5" spans="1:9" ht="16.5">
      <c r="A5" s="143" t="s">
        <v>53</v>
      </c>
      <c r="B5" s="143"/>
      <c r="C5" s="143"/>
      <c r="D5" s="143"/>
      <c r="E5" s="143"/>
      <c r="F5" s="143"/>
      <c r="G5" s="143"/>
      <c r="H5" s="111"/>
      <c r="I5" s="111"/>
    </row>
    <row r="6" spans="1:9" ht="16.5" customHeight="1">
      <c r="A6" s="148" t="s">
        <v>54</v>
      </c>
      <c r="B6" s="148"/>
      <c r="C6" s="148"/>
      <c r="D6" s="148"/>
      <c r="E6" s="148"/>
      <c r="F6" s="148"/>
      <c r="G6" s="148"/>
      <c r="H6" s="111"/>
      <c r="I6" s="111"/>
    </row>
    <row r="7" spans="1:9" ht="16.5" customHeight="1">
      <c r="A7" s="149" t="s">
        <v>55</v>
      </c>
      <c r="B7" s="149"/>
      <c r="C7" s="149"/>
      <c r="D7" s="149"/>
      <c r="E7" s="149"/>
      <c r="F7" s="149"/>
      <c r="G7" s="149"/>
      <c r="H7" s="111"/>
      <c r="I7" s="111"/>
    </row>
    <row r="8" spans="1:9" ht="16.5" customHeight="1">
      <c r="A8" s="146" t="s">
        <v>208</v>
      </c>
      <c r="B8" s="146" t="s">
        <v>209</v>
      </c>
      <c r="C8" s="146" t="s">
        <v>268</v>
      </c>
      <c r="D8" s="146" t="s">
        <v>210</v>
      </c>
      <c r="E8" s="146" t="s">
        <v>211</v>
      </c>
      <c r="F8" s="146" t="s">
        <v>212</v>
      </c>
      <c r="G8" s="144" t="s">
        <v>296</v>
      </c>
      <c r="H8" s="113"/>
      <c r="I8" s="111"/>
    </row>
    <row r="9" spans="1:9" ht="16.5">
      <c r="A9" s="147"/>
      <c r="B9" s="147"/>
      <c r="C9" s="147"/>
      <c r="D9" s="147"/>
      <c r="E9" s="147"/>
      <c r="F9" s="147"/>
      <c r="G9" s="145"/>
      <c r="H9" s="113"/>
      <c r="I9" s="111"/>
    </row>
    <row r="10" spans="1:9" ht="16.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40">
        <v>7</v>
      </c>
      <c r="H10" s="113"/>
      <c r="I10" s="111"/>
    </row>
    <row r="11" spans="1:9" s="116" customFormat="1" ht="16.5">
      <c r="A11" s="41"/>
      <c r="B11" s="41"/>
      <c r="C11" s="41"/>
      <c r="D11" s="41"/>
      <c r="E11" s="41"/>
      <c r="F11" s="10" t="s">
        <v>56</v>
      </c>
      <c r="G11" s="38">
        <f>G12+G20+G30+G48+G57+G66+G82+G91+G113+G123+G131+G104+G147+G211+G220+G39</f>
        <v>195581.9</v>
      </c>
      <c r="H11" s="112"/>
      <c r="I11" s="115"/>
    </row>
    <row r="12" spans="1:7" s="116" customFormat="1" ht="33">
      <c r="A12" s="117" t="s">
        <v>57</v>
      </c>
      <c r="B12" s="117"/>
      <c r="C12" s="117"/>
      <c r="D12" s="9"/>
      <c r="E12" s="9"/>
      <c r="F12" s="118" t="s">
        <v>371</v>
      </c>
      <c r="G12" s="35">
        <f aca="true" t="shared" si="0" ref="G12:G18">G13</f>
        <v>500</v>
      </c>
    </row>
    <row r="13" spans="1:9" s="65" customFormat="1" ht="16.5">
      <c r="A13" s="11" t="s">
        <v>57</v>
      </c>
      <c r="B13" s="11" t="s">
        <v>213</v>
      </c>
      <c r="C13" s="11"/>
      <c r="D13" s="11"/>
      <c r="E13" s="11"/>
      <c r="F13" s="12" t="s">
        <v>472</v>
      </c>
      <c r="G13" s="34">
        <f t="shared" si="0"/>
        <v>500</v>
      </c>
      <c r="H13" s="119"/>
      <c r="I13" s="119"/>
    </row>
    <row r="14" spans="1:9" s="65" customFormat="1" ht="16.5">
      <c r="A14" s="11" t="s">
        <v>57</v>
      </c>
      <c r="B14" s="11" t="s">
        <v>213</v>
      </c>
      <c r="C14" s="56" t="s">
        <v>308</v>
      </c>
      <c r="D14" s="120"/>
      <c r="E14" s="56"/>
      <c r="F14" s="48" t="s">
        <v>303</v>
      </c>
      <c r="G14" s="34">
        <f t="shared" si="0"/>
        <v>500</v>
      </c>
      <c r="H14" s="119"/>
      <c r="I14" s="119"/>
    </row>
    <row r="15" spans="1:9" s="65" customFormat="1" ht="19.5" customHeight="1">
      <c r="A15" s="11" t="s">
        <v>57</v>
      </c>
      <c r="B15" s="11" t="s">
        <v>213</v>
      </c>
      <c r="C15" s="58" t="s">
        <v>333</v>
      </c>
      <c r="D15" s="50"/>
      <c r="E15" s="56"/>
      <c r="F15" s="48" t="s">
        <v>334</v>
      </c>
      <c r="G15" s="34">
        <f t="shared" si="0"/>
        <v>500</v>
      </c>
      <c r="H15" s="119"/>
      <c r="I15" s="119"/>
    </row>
    <row r="16" spans="1:9" s="65" customFormat="1" ht="16.5">
      <c r="A16" s="11" t="s">
        <v>57</v>
      </c>
      <c r="B16" s="11" t="s">
        <v>213</v>
      </c>
      <c r="C16" s="11" t="s">
        <v>333</v>
      </c>
      <c r="D16" s="11" t="s">
        <v>248</v>
      </c>
      <c r="E16" s="11"/>
      <c r="F16" s="12" t="s">
        <v>58</v>
      </c>
      <c r="G16" s="34">
        <f t="shared" si="0"/>
        <v>500</v>
      </c>
      <c r="H16" s="119"/>
      <c r="I16" s="119"/>
    </row>
    <row r="17" spans="1:9" s="65" customFormat="1" ht="33">
      <c r="A17" s="11" t="s">
        <v>57</v>
      </c>
      <c r="B17" s="11" t="s">
        <v>213</v>
      </c>
      <c r="C17" s="11" t="s">
        <v>333</v>
      </c>
      <c r="D17" s="50" t="s">
        <v>321</v>
      </c>
      <c r="E17" s="56"/>
      <c r="F17" s="48" t="s">
        <v>371</v>
      </c>
      <c r="G17" s="34">
        <f t="shared" si="0"/>
        <v>500</v>
      </c>
      <c r="H17" s="119"/>
      <c r="I17" s="119"/>
    </row>
    <row r="18" spans="1:9" s="65" customFormat="1" ht="16.5">
      <c r="A18" s="11" t="s">
        <v>57</v>
      </c>
      <c r="B18" s="11" t="s">
        <v>213</v>
      </c>
      <c r="C18" s="11" t="s">
        <v>333</v>
      </c>
      <c r="D18" s="50" t="s">
        <v>321</v>
      </c>
      <c r="E18" s="56" t="s">
        <v>408</v>
      </c>
      <c r="F18" s="48" t="s">
        <v>409</v>
      </c>
      <c r="G18" s="34">
        <f t="shared" si="0"/>
        <v>500</v>
      </c>
      <c r="H18" s="119"/>
      <c r="I18" s="119"/>
    </row>
    <row r="19" spans="1:9" s="65" customFormat="1" ht="33">
      <c r="A19" s="11" t="s">
        <v>57</v>
      </c>
      <c r="B19" s="11" t="s">
        <v>213</v>
      </c>
      <c r="C19" s="11" t="s">
        <v>333</v>
      </c>
      <c r="D19" s="50" t="s">
        <v>321</v>
      </c>
      <c r="E19" s="56" t="s">
        <v>362</v>
      </c>
      <c r="F19" s="48" t="s">
        <v>363</v>
      </c>
      <c r="G19" s="34">
        <f>'№4'!F287</f>
        <v>500</v>
      </c>
      <c r="H19" s="119"/>
      <c r="I19" s="119"/>
    </row>
    <row r="20" spans="1:7" s="116" customFormat="1" ht="33">
      <c r="A20" s="117" t="s">
        <v>59</v>
      </c>
      <c r="B20" s="117"/>
      <c r="C20" s="117"/>
      <c r="D20" s="9"/>
      <c r="E20" s="9"/>
      <c r="F20" s="118" t="s">
        <v>370</v>
      </c>
      <c r="G20" s="35">
        <f aca="true" t="shared" si="1" ref="G20:G26">G21</f>
        <v>80</v>
      </c>
    </row>
    <row r="21" spans="1:9" s="65" customFormat="1" ht="16.5">
      <c r="A21" s="121" t="s">
        <v>59</v>
      </c>
      <c r="B21" s="11" t="s">
        <v>213</v>
      </c>
      <c r="C21" s="11"/>
      <c r="D21" s="11"/>
      <c r="E21" s="11"/>
      <c r="F21" s="12" t="s">
        <v>472</v>
      </c>
      <c r="G21" s="34">
        <f t="shared" si="1"/>
        <v>80</v>
      </c>
      <c r="H21" s="119"/>
      <c r="I21" s="119"/>
    </row>
    <row r="22" spans="1:9" s="65" customFormat="1" ht="16.5">
      <c r="A22" s="121" t="s">
        <v>59</v>
      </c>
      <c r="B22" s="11" t="s">
        <v>213</v>
      </c>
      <c r="C22" s="56" t="s">
        <v>293</v>
      </c>
      <c r="D22" s="120"/>
      <c r="E22" s="56"/>
      <c r="F22" s="48" t="s">
        <v>249</v>
      </c>
      <c r="G22" s="34">
        <f t="shared" si="1"/>
        <v>80</v>
      </c>
      <c r="H22" s="119"/>
      <c r="I22" s="119"/>
    </row>
    <row r="23" spans="1:9" s="65" customFormat="1" ht="16.5">
      <c r="A23" s="121" t="s">
        <v>59</v>
      </c>
      <c r="B23" s="11" t="s">
        <v>213</v>
      </c>
      <c r="C23" s="56" t="s">
        <v>284</v>
      </c>
      <c r="D23" s="120"/>
      <c r="E23" s="56"/>
      <c r="F23" s="48" t="s">
        <v>250</v>
      </c>
      <c r="G23" s="34">
        <f t="shared" si="1"/>
        <v>80</v>
      </c>
      <c r="H23" s="119"/>
      <c r="I23" s="119"/>
    </row>
    <row r="24" spans="1:9" s="65" customFormat="1" ht="16.5">
      <c r="A24" s="121" t="s">
        <v>59</v>
      </c>
      <c r="B24" s="11" t="s">
        <v>213</v>
      </c>
      <c r="C24" s="56" t="s">
        <v>284</v>
      </c>
      <c r="D24" s="120" t="s">
        <v>248</v>
      </c>
      <c r="E24" s="56"/>
      <c r="F24" s="48" t="s">
        <v>351</v>
      </c>
      <c r="G24" s="34">
        <f t="shared" si="1"/>
        <v>80</v>
      </c>
      <c r="H24" s="119"/>
      <c r="I24" s="119"/>
    </row>
    <row r="25" spans="1:9" s="65" customFormat="1" ht="33">
      <c r="A25" s="121" t="s">
        <v>59</v>
      </c>
      <c r="B25" s="11" t="s">
        <v>213</v>
      </c>
      <c r="C25" s="56" t="s">
        <v>284</v>
      </c>
      <c r="D25" s="120" t="s">
        <v>329</v>
      </c>
      <c r="E25" s="56"/>
      <c r="F25" s="48" t="s">
        <v>370</v>
      </c>
      <c r="G25" s="34">
        <f t="shared" si="1"/>
        <v>80</v>
      </c>
      <c r="H25" s="119"/>
      <c r="I25" s="119"/>
    </row>
    <row r="26" spans="1:9" s="65" customFormat="1" ht="21.75" customHeight="1">
      <c r="A26" s="121" t="s">
        <v>59</v>
      </c>
      <c r="B26" s="11" t="s">
        <v>213</v>
      </c>
      <c r="C26" s="56" t="s">
        <v>284</v>
      </c>
      <c r="D26" s="120" t="s">
        <v>329</v>
      </c>
      <c r="E26" s="56" t="s">
        <v>403</v>
      </c>
      <c r="F26" s="48" t="s">
        <v>404</v>
      </c>
      <c r="G26" s="34">
        <f t="shared" si="1"/>
        <v>80</v>
      </c>
      <c r="H26" s="119"/>
      <c r="I26" s="119"/>
    </row>
    <row r="27" spans="1:9" s="65" customFormat="1" ht="33">
      <c r="A27" s="121" t="s">
        <v>59</v>
      </c>
      <c r="B27" s="11" t="s">
        <v>213</v>
      </c>
      <c r="C27" s="56" t="s">
        <v>284</v>
      </c>
      <c r="D27" s="120" t="s">
        <v>329</v>
      </c>
      <c r="E27" s="56" t="s">
        <v>405</v>
      </c>
      <c r="F27" s="48" t="s">
        <v>406</v>
      </c>
      <c r="G27" s="34">
        <f>G29+G28</f>
        <v>80</v>
      </c>
      <c r="H27" s="119"/>
      <c r="I27" s="119"/>
    </row>
    <row r="28" spans="1:9" s="65" customFormat="1" ht="33">
      <c r="A28" s="121" t="s">
        <v>59</v>
      </c>
      <c r="B28" s="11" t="s">
        <v>213</v>
      </c>
      <c r="C28" s="56" t="s">
        <v>284</v>
      </c>
      <c r="D28" s="120" t="s">
        <v>329</v>
      </c>
      <c r="E28" s="56" t="s">
        <v>476</v>
      </c>
      <c r="F28" s="48" t="s">
        <v>477</v>
      </c>
      <c r="G28" s="34">
        <f>'№4'!F135</f>
        <v>15</v>
      </c>
      <c r="H28" s="119"/>
      <c r="I28" s="119"/>
    </row>
    <row r="29" spans="1:9" s="65" customFormat="1" ht="16.5">
      <c r="A29" s="121" t="s">
        <v>59</v>
      </c>
      <c r="B29" s="11" t="s">
        <v>213</v>
      </c>
      <c r="C29" s="56" t="s">
        <v>284</v>
      </c>
      <c r="D29" s="120" t="s">
        <v>329</v>
      </c>
      <c r="E29" s="56" t="s">
        <v>356</v>
      </c>
      <c r="F29" s="48" t="s">
        <v>357</v>
      </c>
      <c r="G29" s="34">
        <f>'№4'!F136</f>
        <v>65</v>
      </c>
      <c r="H29" s="119"/>
      <c r="I29" s="119"/>
    </row>
    <row r="30" spans="1:7" s="116" customFormat="1" ht="49.5">
      <c r="A30" s="117" t="s">
        <v>60</v>
      </c>
      <c r="B30" s="117"/>
      <c r="C30" s="117"/>
      <c r="D30" s="9"/>
      <c r="E30" s="9"/>
      <c r="F30" s="118" t="s">
        <v>453</v>
      </c>
      <c r="G30" s="35">
        <f aca="true" t="shared" si="2" ref="G30:G37">G31</f>
        <v>500</v>
      </c>
    </row>
    <row r="31" spans="1:9" s="65" customFormat="1" ht="16.5">
      <c r="A31" s="121" t="s">
        <v>60</v>
      </c>
      <c r="B31" s="11" t="s">
        <v>213</v>
      </c>
      <c r="C31" s="11"/>
      <c r="D31" s="11"/>
      <c r="E31" s="11"/>
      <c r="F31" s="12" t="s">
        <v>472</v>
      </c>
      <c r="G31" s="34">
        <f t="shared" si="2"/>
        <v>500</v>
      </c>
      <c r="H31" s="119"/>
      <c r="I31" s="119"/>
    </row>
    <row r="32" spans="1:9" s="65" customFormat="1" ht="16.5">
      <c r="A32" s="121" t="s">
        <v>60</v>
      </c>
      <c r="B32" s="121" t="s">
        <v>213</v>
      </c>
      <c r="C32" s="11" t="s">
        <v>269</v>
      </c>
      <c r="D32" s="11"/>
      <c r="E32" s="11"/>
      <c r="F32" s="48" t="s">
        <v>257</v>
      </c>
      <c r="G32" s="34">
        <f t="shared" si="2"/>
        <v>500</v>
      </c>
      <c r="H32" s="119"/>
      <c r="I32" s="119"/>
    </row>
    <row r="33" spans="1:9" s="65" customFormat="1" ht="16.5">
      <c r="A33" s="121" t="s">
        <v>60</v>
      </c>
      <c r="B33" s="56" t="s">
        <v>213</v>
      </c>
      <c r="C33" s="56" t="s">
        <v>287</v>
      </c>
      <c r="D33" s="120"/>
      <c r="E33" s="56"/>
      <c r="F33" s="48" t="s">
        <v>165</v>
      </c>
      <c r="G33" s="34">
        <f t="shared" si="2"/>
        <v>500</v>
      </c>
      <c r="H33" s="119"/>
      <c r="I33" s="119"/>
    </row>
    <row r="34" spans="1:9" s="65" customFormat="1" ht="16.5">
      <c r="A34" s="121" t="s">
        <v>60</v>
      </c>
      <c r="B34" s="56" t="s">
        <v>213</v>
      </c>
      <c r="C34" s="56" t="s">
        <v>287</v>
      </c>
      <c r="D34" s="120" t="s">
        <v>248</v>
      </c>
      <c r="E34" s="56"/>
      <c r="F34" s="48" t="s">
        <v>351</v>
      </c>
      <c r="G34" s="34">
        <f t="shared" si="2"/>
        <v>500</v>
      </c>
      <c r="H34" s="119"/>
      <c r="I34" s="119"/>
    </row>
    <row r="35" spans="1:9" s="65" customFormat="1" ht="49.5">
      <c r="A35" s="121" t="s">
        <v>60</v>
      </c>
      <c r="B35" s="56" t="s">
        <v>213</v>
      </c>
      <c r="C35" s="56" t="s">
        <v>287</v>
      </c>
      <c r="D35" s="11" t="s">
        <v>452</v>
      </c>
      <c r="E35" s="11"/>
      <c r="F35" s="12" t="s">
        <v>453</v>
      </c>
      <c r="G35" s="34">
        <f t="shared" si="2"/>
        <v>500</v>
      </c>
      <c r="H35" s="119"/>
      <c r="I35" s="119"/>
    </row>
    <row r="36" spans="1:9" s="65" customFormat="1" ht="16.5">
      <c r="A36" s="121" t="s">
        <v>60</v>
      </c>
      <c r="B36" s="56" t="s">
        <v>213</v>
      </c>
      <c r="C36" s="56" t="s">
        <v>287</v>
      </c>
      <c r="D36" s="11" t="s">
        <v>452</v>
      </c>
      <c r="E36" s="66" t="s">
        <v>417</v>
      </c>
      <c r="F36" s="48" t="s">
        <v>418</v>
      </c>
      <c r="G36" s="34">
        <f t="shared" si="2"/>
        <v>500</v>
      </c>
      <c r="H36" s="119"/>
      <c r="I36" s="119"/>
    </row>
    <row r="37" spans="1:9" s="65" customFormat="1" ht="33">
      <c r="A37" s="121" t="s">
        <v>60</v>
      </c>
      <c r="B37" s="56" t="s">
        <v>213</v>
      </c>
      <c r="C37" s="56" t="s">
        <v>287</v>
      </c>
      <c r="D37" s="11" t="s">
        <v>452</v>
      </c>
      <c r="E37" s="66" t="s">
        <v>419</v>
      </c>
      <c r="F37" s="48" t="s">
        <v>420</v>
      </c>
      <c r="G37" s="34">
        <f t="shared" si="2"/>
        <v>500</v>
      </c>
      <c r="H37" s="119"/>
      <c r="I37" s="119"/>
    </row>
    <row r="38" spans="1:9" s="65" customFormat="1" ht="49.5">
      <c r="A38" s="121" t="s">
        <v>60</v>
      </c>
      <c r="B38" s="56" t="s">
        <v>213</v>
      </c>
      <c r="C38" s="56" t="s">
        <v>287</v>
      </c>
      <c r="D38" s="11" t="s">
        <v>452</v>
      </c>
      <c r="E38" s="66" t="s">
        <v>421</v>
      </c>
      <c r="F38" s="48" t="s">
        <v>422</v>
      </c>
      <c r="G38" s="34">
        <f>'№4'!F204</f>
        <v>500</v>
      </c>
      <c r="H38" s="119"/>
      <c r="I38" s="119"/>
    </row>
    <row r="39" spans="1:7" s="116" customFormat="1" ht="49.5">
      <c r="A39" s="117" t="s">
        <v>61</v>
      </c>
      <c r="B39" s="117"/>
      <c r="C39" s="117"/>
      <c r="D39" s="9"/>
      <c r="E39" s="9"/>
      <c r="F39" s="118" t="s">
        <v>124</v>
      </c>
      <c r="G39" s="35">
        <f aca="true" t="shared" si="3" ref="G39:G46">G40</f>
        <v>405.9</v>
      </c>
    </row>
    <row r="40" spans="1:9" s="65" customFormat="1" ht="16.5">
      <c r="A40" s="11" t="s">
        <v>61</v>
      </c>
      <c r="B40" s="11" t="s">
        <v>213</v>
      </c>
      <c r="C40" s="11"/>
      <c r="D40" s="11"/>
      <c r="E40" s="11"/>
      <c r="F40" s="12" t="s">
        <v>472</v>
      </c>
      <c r="G40" s="34">
        <f t="shared" si="3"/>
        <v>405.9</v>
      </c>
      <c r="H40" s="119"/>
      <c r="I40" s="119"/>
    </row>
    <row r="41" spans="1:9" s="65" customFormat="1" ht="16.5">
      <c r="A41" s="121" t="s">
        <v>61</v>
      </c>
      <c r="B41" s="121" t="s">
        <v>213</v>
      </c>
      <c r="C41" s="56" t="s">
        <v>294</v>
      </c>
      <c r="D41" s="120"/>
      <c r="E41" s="56"/>
      <c r="F41" s="48" t="s">
        <v>251</v>
      </c>
      <c r="G41" s="34">
        <f t="shared" si="3"/>
        <v>405.9</v>
      </c>
      <c r="H41" s="119"/>
      <c r="I41" s="119"/>
    </row>
    <row r="42" spans="1:9" s="65" customFormat="1" ht="16.5">
      <c r="A42" s="121" t="s">
        <v>61</v>
      </c>
      <c r="B42" s="56" t="s">
        <v>213</v>
      </c>
      <c r="C42" s="11" t="s">
        <v>285</v>
      </c>
      <c r="D42" s="11"/>
      <c r="E42" s="11"/>
      <c r="F42" s="71" t="s">
        <v>252</v>
      </c>
      <c r="G42" s="34">
        <f t="shared" si="3"/>
        <v>405.9</v>
      </c>
      <c r="H42" s="119"/>
      <c r="I42" s="119"/>
    </row>
    <row r="43" spans="1:9" s="65" customFormat="1" ht="16.5">
      <c r="A43" s="121" t="s">
        <v>61</v>
      </c>
      <c r="B43" s="56" t="s">
        <v>213</v>
      </c>
      <c r="C43" s="56" t="s">
        <v>285</v>
      </c>
      <c r="D43" s="120" t="s">
        <v>248</v>
      </c>
      <c r="E43" s="56"/>
      <c r="F43" s="48" t="s">
        <v>351</v>
      </c>
      <c r="G43" s="34">
        <f t="shared" si="3"/>
        <v>405.9</v>
      </c>
      <c r="H43" s="119"/>
      <c r="I43" s="119"/>
    </row>
    <row r="44" spans="1:9" s="65" customFormat="1" ht="49.5">
      <c r="A44" s="121" t="s">
        <v>61</v>
      </c>
      <c r="B44" s="56" t="s">
        <v>213</v>
      </c>
      <c r="C44" s="56" t="s">
        <v>285</v>
      </c>
      <c r="D44" s="120" t="s">
        <v>123</v>
      </c>
      <c r="E44" s="66"/>
      <c r="F44" s="48" t="s">
        <v>124</v>
      </c>
      <c r="G44" s="34">
        <f t="shared" si="3"/>
        <v>405.9</v>
      </c>
      <c r="H44" s="119"/>
      <c r="I44" s="119"/>
    </row>
    <row r="45" spans="1:9" s="65" customFormat="1" ht="22.5" customHeight="1">
      <c r="A45" s="121" t="s">
        <v>61</v>
      </c>
      <c r="B45" s="56" t="s">
        <v>213</v>
      </c>
      <c r="C45" s="56" t="s">
        <v>285</v>
      </c>
      <c r="D45" s="120" t="s">
        <v>123</v>
      </c>
      <c r="E45" s="56" t="s">
        <v>403</v>
      </c>
      <c r="F45" s="48" t="s">
        <v>404</v>
      </c>
      <c r="G45" s="34">
        <f t="shared" si="3"/>
        <v>405.9</v>
      </c>
      <c r="H45" s="119"/>
      <c r="I45" s="119"/>
    </row>
    <row r="46" spans="1:9" s="65" customFormat="1" ht="33">
      <c r="A46" s="121" t="s">
        <v>61</v>
      </c>
      <c r="B46" s="56" t="s">
        <v>213</v>
      </c>
      <c r="C46" s="56" t="s">
        <v>285</v>
      </c>
      <c r="D46" s="120" t="s">
        <v>123</v>
      </c>
      <c r="E46" s="56" t="s">
        <v>405</v>
      </c>
      <c r="F46" s="48" t="s">
        <v>406</v>
      </c>
      <c r="G46" s="34">
        <f t="shared" si="3"/>
        <v>405.9</v>
      </c>
      <c r="H46" s="119"/>
      <c r="I46" s="119"/>
    </row>
    <row r="47" spans="1:9" s="65" customFormat="1" ht="16.5">
      <c r="A47" s="121" t="s">
        <v>61</v>
      </c>
      <c r="B47" s="122" t="s">
        <v>213</v>
      </c>
      <c r="C47" s="56" t="s">
        <v>285</v>
      </c>
      <c r="D47" s="120" t="s">
        <v>123</v>
      </c>
      <c r="E47" s="56" t="s">
        <v>356</v>
      </c>
      <c r="F47" s="48" t="s">
        <v>357</v>
      </c>
      <c r="G47" s="34">
        <f>'№4'!F150</f>
        <v>405.9</v>
      </c>
      <c r="H47" s="119"/>
      <c r="I47" s="119"/>
    </row>
    <row r="48" spans="1:7" s="116" customFormat="1" ht="25.5" customHeight="1">
      <c r="A48" s="117" t="s">
        <v>62</v>
      </c>
      <c r="B48" s="117"/>
      <c r="C48" s="117"/>
      <c r="D48" s="9"/>
      <c r="E48" s="9"/>
      <c r="F48" s="118" t="s">
        <v>348</v>
      </c>
      <c r="G48" s="35">
        <f aca="true" t="shared" si="4" ref="G48:G55">G49</f>
        <v>1735.5</v>
      </c>
    </row>
    <row r="49" spans="1:9" s="65" customFormat="1" ht="33">
      <c r="A49" s="11" t="s">
        <v>62</v>
      </c>
      <c r="B49" s="11" t="s">
        <v>128</v>
      </c>
      <c r="C49" s="11"/>
      <c r="D49" s="11"/>
      <c r="E49" s="11"/>
      <c r="F49" s="12" t="s">
        <v>143</v>
      </c>
      <c r="G49" s="34">
        <f t="shared" si="4"/>
        <v>1735.5</v>
      </c>
      <c r="H49" s="119"/>
      <c r="I49" s="119"/>
    </row>
    <row r="50" spans="1:9" s="65" customFormat="1" ht="21.75" customHeight="1">
      <c r="A50" s="121" t="s">
        <v>62</v>
      </c>
      <c r="B50" s="121" t="s">
        <v>128</v>
      </c>
      <c r="C50" s="58" t="s">
        <v>271</v>
      </c>
      <c r="D50" s="50"/>
      <c r="E50" s="56"/>
      <c r="F50" s="48" t="s">
        <v>260</v>
      </c>
      <c r="G50" s="34">
        <f t="shared" si="4"/>
        <v>1735.5</v>
      </c>
      <c r="H50" s="119"/>
      <c r="I50" s="119"/>
    </row>
    <row r="51" spans="1:9" s="65" customFormat="1" ht="16.5">
      <c r="A51" s="121" t="s">
        <v>62</v>
      </c>
      <c r="B51" s="121" t="s">
        <v>128</v>
      </c>
      <c r="C51" s="56" t="s">
        <v>272</v>
      </c>
      <c r="D51" s="120"/>
      <c r="E51" s="56"/>
      <c r="F51" s="48" t="s">
        <v>266</v>
      </c>
      <c r="G51" s="34">
        <f t="shared" si="4"/>
        <v>1735.5</v>
      </c>
      <c r="H51" s="119"/>
      <c r="I51" s="119"/>
    </row>
    <row r="52" spans="1:9" s="65" customFormat="1" ht="16.5">
      <c r="A52" s="121" t="s">
        <v>62</v>
      </c>
      <c r="B52" s="121" t="s">
        <v>128</v>
      </c>
      <c r="C52" s="11" t="s">
        <v>272</v>
      </c>
      <c r="D52" s="11" t="s">
        <v>248</v>
      </c>
      <c r="E52" s="11"/>
      <c r="F52" s="12" t="s">
        <v>58</v>
      </c>
      <c r="G52" s="34">
        <f t="shared" si="4"/>
        <v>1735.5</v>
      </c>
      <c r="H52" s="119"/>
      <c r="I52" s="119"/>
    </row>
    <row r="53" spans="1:9" s="65" customFormat="1" ht="16.5">
      <c r="A53" s="121" t="s">
        <v>62</v>
      </c>
      <c r="B53" s="121" t="s">
        <v>128</v>
      </c>
      <c r="C53" s="56" t="s">
        <v>272</v>
      </c>
      <c r="D53" s="120" t="s">
        <v>349</v>
      </c>
      <c r="E53" s="56"/>
      <c r="F53" s="48" t="s">
        <v>348</v>
      </c>
      <c r="G53" s="34">
        <f t="shared" si="4"/>
        <v>1735.5</v>
      </c>
      <c r="H53" s="119"/>
      <c r="I53" s="119"/>
    </row>
    <row r="54" spans="1:9" s="65" customFormat="1" ht="16.5">
      <c r="A54" s="121" t="s">
        <v>62</v>
      </c>
      <c r="B54" s="121" t="s">
        <v>128</v>
      </c>
      <c r="C54" s="56" t="s">
        <v>272</v>
      </c>
      <c r="D54" s="120" t="s">
        <v>349</v>
      </c>
      <c r="E54" s="56" t="s">
        <v>429</v>
      </c>
      <c r="F54" s="48" t="s">
        <v>430</v>
      </c>
      <c r="G54" s="34">
        <f t="shared" si="4"/>
        <v>1735.5</v>
      </c>
      <c r="H54" s="119"/>
      <c r="I54" s="119"/>
    </row>
    <row r="55" spans="1:9" s="65" customFormat="1" ht="33">
      <c r="A55" s="121" t="s">
        <v>62</v>
      </c>
      <c r="B55" s="121" t="s">
        <v>128</v>
      </c>
      <c r="C55" s="56" t="s">
        <v>272</v>
      </c>
      <c r="D55" s="120" t="s">
        <v>349</v>
      </c>
      <c r="E55" s="56" t="s">
        <v>433</v>
      </c>
      <c r="F55" s="48" t="s">
        <v>434</v>
      </c>
      <c r="G55" s="34">
        <f t="shared" si="4"/>
        <v>1735.5</v>
      </c>
      <c r="H55" s="119"/>
      <c r="I55" s="119"/>
    </row>
    <row r="56" spans="1:9" s="65" customFormat="1" ht="16.5">
      <c r="A56" s="121" t="s">
        <v>62</v>
      </c>
      <c r="B56" s="121" t="s">
        <v>128</v>
      </c>
      <c r="C56" s="56" t="s">
        <v>272</v>
      </c>
      <c r="D56" s="120" t="s">
        <v>349</v>
      </c>
      <c r="E56" s="56" t="s">
        <v>368</v>
      </c>
      <c r="F56" s="48" t="s">
        <v>369</v>
      </c>
      <c r="G56" s="34">
        <f>'№4'!F464</f>
        <v>1735.5</v>
      </c>
      <c r="H56" s="119"/>
      <c r="I56" s="119"/>
    </row>
    <row r="57" spans="1:7" s="116" customFormat="1" ht="49.5">
      <c r="A57" s="117" t="s">
        <v>63</v>
      </c>
      <c r="B57" s="117"/>
      <c r="C57" s="117"/>
      <c r="D57" s="9"/>
      <c r="E57" s="9"/>
      <c r="F57" s="118" t="s">
        <v>131</v>
      </c>
      <c r="G57" s="35">
        <f aca="true" t="shared" si="5" ref="G57:G64">G58</f>
        <v>15053.5</v>
      </c>
    </row>
    <row r="58" spans="1:9" s="65" customFormat="1" ht="16.5">
      <c r="A58" s="121" t="s">
        <v>63</v>
      </c>
      <c r="B58" s="11" t="s">
        <v>213</v>
      </c>
      <c r="C58" s="11"/>
      <c r="D58" s="11"/>
      <c r="E58" s="11"/>
      <c r="F58" s="12" t="s">
        <v>472</v>
      </c>
      <c r="G58" s="34">
        <f t="shared" si="5"/>
        <v>15053.5</v>
      </c>
      <c r="H58" s="119"/>
      <c r="I58" s="119"/>
    </row>
    <row r="59" spans="1:9" s="65" customFormat="1" ht="16.5">
      <c r="A59" s="121" t="s">
        <v>63</v>
      </c>
      <c r="B59" s="56" t="s">
        <v>213</v>
      </c>
      <c r="C59" s="56" t="s">
        <v>293</v>
      </c>
      <c r="D59" s="120"/>
      <c r="E59" s="56"/>
      <c r="F59" s="48" t="s">
        <v>249</v>
      </c>
      <c r="G59" s="34">
        <f t="shared" si="5"/>
        <v>15053.5</v>
      </c>
      <c r="H59" s="119"/>
      <c r="I59" s="119"/>
    </row>
    <row r="60" spans="1:9" s="65" customFormat="1" ht="16.5">
      <c r="A60" s="121" t="s">
        <v>63</v>
      </c>
      <c r="B60" s="56" t="s">
        <v>213</v>
      </c>
      <c r="C60" s="56" t="s">
        <v>136</v>
      </c>
      <c r="D60" s="120"/>
      <c r="E60" s="64"/>
      <c r="F60" s="65" t="s">
        <v>137</v>
      </c>
      <c r="G60" s="34">
        <f t="shared" si="5"/>
        <v>15053.5</v>
      </c>
      <c r="H60" s="119"/>
      <c r="I60" s="119"/>
    </row>
    <row r="61" spans="1:9" s="65" customFormat="1" ht="16.5">
      <c r="A61" s="121" t="s">
        <v>63</v>
      </c>
      <c r="B61" s="56" t="s">
        <v>213</v>
      </c>
      <c r="C61" s="56" t="s">
        <v>136</v>
      </c>
      <c r="D61" s="120" t="s">
        <v>248</v>
      </c>
      <c r="E61" s="56"/>
      <c r="F61" s="48" t="s">
        <v>351</v>
      </c>
      <c r="G61" s="34">
        <f t="shared" si="5"/>
        <v>15053.5</v>
      </c>
      <c r="H61" s="119"/>
      <c r="I61" s="119"/>
    </row>
    <row r="62" spans="1:9" s="65" customFormat="1" ht="49.5">
      <c r="A62" s="121" t="s">
        <v>63</v>
      </c>
      <c r="B62" s="56" t="s">
        <v>213</v>
      </c>
      <c r="C62" s="56" t="s">
        <v>136</v>
      </c>
      <c r="D62" s="120" t="s">
        <v>338</v>
      </c>
      <c r="E62" s="56"/>
      <c r="F62" s="48" t="s">
        <v>131</v>
      </c>
      <c r="G62" s="34">
        <f t="shared" si="5"/>
        <v>15053.5</v>
      </c>
      <c r="H62" s="119"/>
      <c r="I62" s="119"/>
    </row>
    <row r="63" spans="1:9" s="65" customFormat="1" ht="25.5" customHeight="1">
      <c r="A63" s="121" t="s">
        <v>63</v>
      </c>
      <c r="B63" s="56" t="s">
        <v>213</v>
      </c>
      <c r="C63" s="56" t="s">
        <v>136</v>
      </c>
      <c r="D63" s="120" t="s">
        <v>338</v>
      </c>
      <c r="E63" s="56" t="s">
        <v>403</v>
      </c>
      <c r="F63" s="48" t="s">
        <v>404</v>
      </c>
      <c r="G63" s="34">
        <f t="shared" si="5"/>
        <v>15053.5</v>
      </c>
      <c r="H63" s="119"/>
      <c r="I63" s="119"/>
    </row>
    <row r="64" spans="1:9" s="65" customFormat="1" ht="33">
      <c r="A64" s="121" t="s">
        <v>63</v>
      </c>
      <c r="B64" s="56" t="s">
        <v>213</v>
      </c>
      <c r="C64" s="56" t="s">
        <v>136</v>
      </c>
      <c r="D64" s="120" t="s">
        <v>338</v>
      </c>
      <c r="E64" s="56" t="s">
        <v>405</v>
      </c>
      <c r="F64" s="48" t="s">
        <v>406</v>
      </c>
      <c r="G64" s="34">
        <f t="shared" si="5"/>
        <v>15053.5</v>
      </c>
      <c r="H64" s="119"/>
      <c r="I64" s="119"/>
    </row>
    <row r="65" spans="1:9" s="65" customFormat="1" ht="16.5">
      <c r="A65" s="121" t="s">
        <v>63</v>
      </c>
      <c r="B65" s="56" t="s">
        <v>213</v>
      </c>
      <c r="C65" s="56" t="s">
        <v>136</v>
      </c>
      <c r="D65" s="120" t="s">
        <v>338</v>
      </c>
      <c r="E65" s="56" t="s">
        <v>356</v>
      </c>
      <c r="F65" s="48" t="s">
        <v>357</v>
      </c>
      <c r="G65" s="34">
        <f>'№4'!F105</f>
        <v>15053.5</v>
      </c>
      <c r="H65" s="119"/>
      <c r="I65" s="119"/>
    </row>
    <row r="66" spans="1:7" s="116" customFormat="1" ht="33">
      <c r="A66" s="117" t="s">
        <v>64</v>
      </c>
      <c r="B66" s="117"/>
      <c r="C66" s="117"/>
      <c r="D66" s="9"/>
      <c r="E66" s="9"/>
      <c r="F66" s="118" t="s">
        <v>130</v>
      </c>
      <c r="G66" s="35">
        <f>G67+G75</f>
        <v>289</v>
      </c>
    </row>
    <row r="67" spans="1:9" s="65" customFormat="1" ht="16.5">
      <c r="A67" s="121" t="s">
        <v>64</v>
      </c>
      <c r="B67" s="11" t="s">
        <v>213</v>
      </c>
      <c r="C67" s="11"/>
      <c r="D67" s="11"/>
      <c r="E67" s="11"/>
      <c r="F67" s="12" t="s">
        <v>472</v>
      </c>
      <c r="G67" s="34">
        <f aca="true" t="shared" si="6" ref="G67:G73">G68</f>
        <v>130</v>
      </c>
      <c r="H67" s="119"/>
      <c r="I67" s="119"/>
    </row>
    <row r="68" spans="1:9" s="65" customFormat="1" ht="16.5">
      <c r="A68" s="121" t="s">
        <v>64</v>
      </c>
      <c r="B68" s="121" t="s">
        <v>213</v>
      </c>
      <c r="C68" s="56" t="s">
        <v>291</v>
      </c>
      <c r="D68" s="120"/>
      <c r="E68" s="56"/>
      <c r="F68" s="48" t="s">
        <v>214</v>
      </c>
      <c r="G68" s="34">
        <f t="shared" si="6"/>
        <v>130</v>
      </c>
      <c r="H68" s="119"/>
      <c r="I68" s="119"/>
    </row>
    <row r="69" spans="1:9" s="65" customFormat="1" ht="16.5">
      <c r="A69" s="121" t="s">
        <v>64</v>
      </c>
      <c r="B69" s="121" t="s">
        <v>213</v>
      </c>
      <c r="C69" s="56" t="s">
        <v>300</v>
      </c>
      <c r="D69" s="120"/>
      <c r="E69" s="56"/>
      <c r="F69" s="48" t="s">
        <v>245</v>
      </c>
      <c r="G69" s="34">
        <f t="shared" si="6"/>
        <v>130</v>
      </c>
      <c r="H69" s="119"/>
      <c r="I69" s="119"/>
    </row>
    <row r="70" spans="1:9" s="65" customFormat="1" ht="16.5">
      <c r="A70" s="121" t="s">
        <v>64</v>
      </c>
      <c r="B70" s="121" t="s">
        <v>213</v>
      </c>
      <c r="C70" s="56" t="s">
        <v>300</v>
      </c>
      <c r="D70" s="120" t="s">
        <v>248</v>
      </c>
      <c r="E70" s="56"/>
      <c r="F70" s="48" t="s">
        <v>351</v>
      </c>
      <c r="G70" s="34">
        <f t="shared" si="6"/>
        <v>130</v>
      </c>
      <c r="H70" s="119"/>
      <c r="I70" s="119"/>
    </row>
    <row r="71" spans="1:9" s="65" customFormat="1" ht="35.25" customHeight="1">
      <c r="A71" s="121" t="s">
        <v>64</v>
      </c>
      <c r="B71" s="121" t="s">
        <v>213</v>
      </c>
      <c r="C71" s="56" t="s">
        <v>300</v>
      </c>
      <c r="D71" s="120" t="s">
        <v>129</v>
      </c>
      <c r="E71" s="56"/>
      <c r="F71" s="48" t="s">
        <v>130</v>
      </c>
      <c r="G71" s="34">
        <f t="shared" si="6"/>
        <v>130</v>
      </c>
      <c r="H71" s="119"/>
      <c r="I71" s="119"/>
    </row>
    <row r="72" spans="1:9" s="65" customFormat="1" ht="27" customHeight="1">
      <c r="A72" s="121" t="s">
        <v>64</v>
      </c>
      <c r="B72" s="121" t="s">
        <v>213</v>
      </c>
      <c r="C72" s="56" t="s">
        <v>300</v>
      </c>
      <c r="D72" s="120" t="s">
        <v>129</v>
      </c>
      <c r="E72" s="56" t="s">
        <v>403</v>
      </c>
      <c r="F72" s="48" t="s">
        <v>404</v>
      </c>
      <c r="G72" s="34">
        <f t="shared" si="6"/>
        <v>130</v>
      </c>
      <c r="H72" s="119"/>
      <c r="I72" s="119"/>
    </row>
    <row r="73" spans="1:9" s="65" customFormat="1" ht="33">
      <c r="A73" s="121" t="s">
        <v>64</v>
      </c>
      <c r="B73" s="121" t="s">
        <v>213</v>
      </c>
      <c r="C73" s="56" t="s">
        <v>300</v>
      </c>
      <c r="D73" s="120" t="s">
        <v>129</v>
      </c>
      <c r="E73" s="56" t="s">
        <v>405</v>
      </c>
      <c r="F73" s="48" t="s">
        <v>406</v>
      </c>
      <c r="G73" s="34">
        <f t="shared" si="6"/>
        <v>130</v>
      </c>
      <c r="H73" s="119"/>
      <c r="I73" s="119"/>
    </row>
    <row r="74" spans="1:9" s="65" customFormat="1" ht="16.5">
      <c r="A74" s="121" t="s">
        <v>64</v>
      </c>
      <c r="B74" s="121" t="s">
        <v>213</v>
      </c>
      <c r="C74" s="56" t="s">
        <v>300</v>
      </c>
      <c r="D74" s="120" t="s">
        <v>129</v>
      </c>
      <c r="E74" s="56" t="s">
        <v>356</v>
      </c>
      <c r="F74" s="48" t="s">
        <v>357</v>
      </c>
      <c r="G74" s="34">
        <f>'№4'!F61</f>
        <v>130</v>
      </c>
      <c r="H74" s="119"/>
      <c r="I74" s="119"/>
    </row>
    <row r="75" spans="1:9" s="65" customFormat="1" ht="33">
      <c r="A75" s="121" t="s">
        <v>64</v>
      </c>
      <c r="B75" s="11" t="s">
        <v>128</v>
      </c>
      <c r="C75" s="11"/>
      <c r="D75" s="11"/>
      <c r="E75" s="11"/>
      <c r="F75" s="12" t="s">
        <v>143</v>
      </c>
      <c r="G75" s="34">
        <f aca="true" t="shared" si="7" ref="G75:G80">G76</f>
        <v>159</v>
      </c>
      <c r="H75" s="119"/>
      <c r="I75" s="119"/>
    </row>
    <row r="76" spans="1:9" s="65" customFormat="1" ht="16.5">
      <c r="A76" s="121" t="s">
        <v>64</v>
      </c>
      <c r="B76" s="121" t="s">
        <v>128</v>
      </c>
      <c r="C76" s="11" t="s">
        <v>269</v>
      </c>
      <c r="D76" s="11"/>
      <c r="E76" s="11"/>
      <c r="F76" s="48" t="s">
        <v>257</v>
      </c>
      <c r="G76" s="34">
        <f t="shared" si="7"/>
        <v>159</v>
      </c>
      <c r="H76" s="119"/>
      <c r="I76" s="119"/>
    </row>
    <row r="77" spans="1:9" s="65" customFormat="1" ht="16.5">
      <c r="A77" s="121" t="s">
        <v>64</v>
      </c>
      <c r="B77" s="121" t="s">
        <v>128</v>
      </c>
      <c r="C77" s="56" t="s">
        <v>289</v>
      </c>
      <c r="D77" s="120"/>
      <c r="E77" s="56"/>
      <c r="F77" s="48" t="s">
        <v>185</v>
      </c>
      <c r="G77" s="34">
        <f t="shared" si="7"/>
        <v>159</v>
      </c>
      <c r="H77" s="119"/>
      <c r="I77" s="119"/>
    </row>
    <row r="78" spans="1:9" s="65" customFormat="1" ht="21.75" customHeight="1">
      <c r="A78" s="121" t="s">
        <v>64</v>
      </c>
      <c r="B78" s="121" t="s">
        <v>128</v>
      </c>
      <c r="C78" s="58" t="s">
        <v>289</v>
      </c>
      <c r="D78" s="120" t="s">
        <v>248</v>
      </c>
      <c r="E78" s="56"/>
      <c r="F78" s="48" t="s">
        <v>351</v>
      </c>
      <c r="G78" s="34">
        <f t="shared" si="7"/>
        <v>159</v>
      </c>
      <c r="H78" s="119"/>
      <c r="I78" s="119"/>
    </row>
    <row r="79" spans="1:9" s="65" customFormat="1" ht="33">
      <c r="A79" s="121" t="s">
        <v>64</v>
      </c>
      <c r="B79" s="121" t="s">
        <v>128</v>
      </c>
      <c r="C79" s="58" t="s">
        <v>289</v>
      </c>
      <c r="D79" s="120" t="s">
        <v>129</v>
      </c>
      <c r="E79" s="56"/>
      <c r="F79" s="48" t="s">
        <v>130</v>
      </c>
      <c r="G79" s="34">
        <f t="shared" si="7"/>
        <v>159</v>
      </c>
      <c r="H79" s="119"/>
      <c r="I79" s="119"/>
    </row>
    <row r="80" spans="1:9" s="65" customFormat="1" ht="36.75" customHeight="1">
      <c r="A80" s="121" t="s">
        <v>64</v>
      </c>
      <c r="B80" s="121" t="s">
        <v>128</v>
      </c>
      <c r="C80" s="58" t="s">
        <v>289</v>
      </c>
      <c r="D80" s="120" t="s">
        <v>129</v>
      </c>
      <c r="E80" s="56" t="s">
        <v>414</v>
      </c>
      <c r="F80" s="48" t="s">
        <v>415</v>
      </c>
      <c r="G80" s="34">
        <f t="shared" si="7"/>
        <v>159</v>
      </c>
      <c r="H80" s="119"/>
      <c r="I80" s="119"/>
    </row>
    <row r="81" spans="1:9" s="65" customFormat="1" ht="23.25" customHeight="1">
      <c r="A81" s="121" t="s">
        <v>64</v>
      </c>
      <c r="B81" s="121" t="s">
        <v>128</v>
      </c>
      <c r="C81" s="58" t="s">
        <v>289</v>
      </c>
      <c r="D81" s="120" t="s">
        <v>129</v>
      </c>
      <c r="E81" s="56" t="s">
        <v>372</v>
      </c>
      <c r="F81" s="48" t="s">
        <v>373</v>
      </c>
      <c r="G81" s="34">
        <f>'№4'!F444</f>
        <v>159</v>
      </c>
      <c r="H81" s="119"/>
      <c r="I81" s="119"/>
    </row>
    <row r="82" spans="1:7" s="116" customFormat="1" ht="49.5">
      <c r="A82" s="117" t="s">
        <v>65</v>
      </c>
      <c r="B82" s="117"/>
      <c r="C82" s="117"/>
      <c r="D82" s="9"/>
      <c r="E82" s="9"/>
      <c r="F82" s="118" t="s">
        <v>139</v>
      </c>
      <c r="G82" s="35">
        <f aca="true" t="shared" si="8" ref="G82:G89">G83</f>
        <v>5754.8</v>
      </c>
    </row>
    <row r="83" spans="1:9" s="65" customFormat="1" ht="23.25" customHeight="1">
      <c r="A83" s="121" t="s">
        <v>65</v>
      </c>
      <c r="B83" s="11" t="s">
        <v>213</v>
      </c>
      <c r="C83" s="11"/>
      <c r="D83" s="11"/>
      <c r="E83" s="11"/>
      <c r="F83" s="12" t="s">
        <v>472</v>
      </c>
      <c r="G83" s="34">
        <f t="shared" si="8"/>
        <v>5754.8</v>
      </c>
      <c r="H83" s="119"/>
      <c r="I83" s="119"/>
    </row>
    <row r="84" spans="1:9" s="65" customFormat="1" ht="18" customHeight="1">
      <c r="A84" s="121" t="s">
        <v>65</v>
      </c>
      <c r="B84" s="56" t="s">
        <v>213</v>
      </c>
      <c r="C84" s="56" t="s">
        <v>293</v>
      </c>
      <c r="D84" s="120"/>
      <c r="E84" s="56"/>
      <c r="F84" s="48" t="s">
        <v>249</v>
      </c>
      <c r="G84" s="34">
        <f t="shared" si="8"/>
        <v>5754.8</v>
      </c>
      <c r="H84" s="119"/>
      <c r="I84" s="119"/>
    </row>
    <row r="85" spans="1:9" s="65" customFormat="1" ht="19.5" customHeight="1">
      <c r="A85" s="121" t="s">
        <v>65</v>
      </c>
      <c r="B85" s="56" t="s">
        <v>213</v>
      </c>
      <c r="C85" s="56" t="s">
        <v>136</v>
      </c>
      <c r="D85" s="120"/>
      <c r="E85" s="64"/>
      <c r="F85" s="65" t="s">
        <v>137</v>
      </c>
      <c r="G85" s="34">
        <f t="shared" si="8"/>
        <v>5754.8</v>
      </c>
      <c r="H85" s="119"/>
      <c r="I85" s="119"/>
    </row>
    <row r="86" spans="1:9" s="65" customFormat="1" ht="23.25" customHeight="1">
      <c r="A86" s="121" t="s">
        <v>65</v>
      </c>
      <c r="B86" s="56" t="s">
        <v>213</v>
      </c>
      <c r="C86" s="56" t="s">
        <v>136</v>
      </c>
      <c r="D86" s="120" t="s">
        <v>248</v>
      </c>
      <c r="E86" s="56"/>
      <c r="F86" s="48" t="s">
        <v>351</v>
      </c>
      <c r="G86" s="34">
        <f t="shared" si="8"/>
        <v>5754.8</v>
      </c>
      <c r="H86" s="119"/>
      <c r="I86" s="119"/>
    </row>
    <row r="87" spans="1:9" s="65" customFormat="1" ht="49.5">
      <c r="A87" s="121" t="s">
        <v>65</v>
      </c>
      <c r="B87" s="11" t="s">
        <v>213</v>
      </c>
      <c r="C87" s="56" t="s">
        <v>136</v>
      </c>
      <c r="D87" s="120" t="s">
        <v>138</v>
      </c>
      <c r="E87" s="56"/>
      <c r="F87" s="48" t="s">
        <v>139</v>
      </c>
      <c r="G87" s="34">
        <f t="shared" si="8"/>
        <v>5754.8</v>
      </c>
      <c r="H87" s="119"/>
      <c r="I87" s="119"/>
    </row>
    <row r="88" spans="1:9" s="65" customFormat="1" ht="27.75" customHeight="1">
      <c r="A88" s="121" t="s">
        <v>65</v>
      </c>
      <c r="B88" s="56" t="s">
        <v>213</v>
      </c>
      <c r="C88" s="56" t="s">
        <v>136</v>
      </c>
      <c r="D88" s="120" t="s">
        <v>138</v>
      </c>
      <c r="E88" s="56" t="s">
        <v>403</v>
      </c>
      <c r="F88" s="48" t="s">
        <v>404</v>
      </c>
      <c r="G88" s="34">
        <f t="shared" si="8"/>
        <v>5754.8</v>
      </c>
      <c r="H88" s="119"/>
      <c r="I88" s="119"/>
    </row>
    <row r="89" spans="1:9" s="65" customFormat="1" ht="33">
      <c r="A89" s="121" t="s">
        <v>65</v>
      </c>
      <c r="B89" s="56" t="s">
        <v>213</v>
      </c>
      <c r="C89" s="56" t="s">
        <v>136</v>
      </c>
      <c r="D89" s="120" t="s">
        <v>138</v>
      </c>
      <c r="E89" s="56" t="s">
        <v>405</v>
      </c>
      <c r="F89" s="48" t="s">
        <v>406</v>
      </c>
      <c r="G89" s="34">
        <f t="shared" si="8"/>
        <v>5754.8</v>
      </c>
      <c r="H89" s="119"/>
      <c r="I89" s="119"/>
    </row>
    <row r="90" spans="1:9" s="65" customFormat="1" ht="16.5">
      <c r="A90" s="121" t="s">
        <v>65</v>
      </c>
      <c r="B90" s="56" t="s">
        <v>213</v>
      </c>
      <c r="C90" s="56" t="s">
        <v>136</v>
      </c>
      <c r="D90" s="120" t="s">
        <v>138</v>
      </c>
      <c r="E90" s="56" t="s">
        <v>356</v>
      </c>
      <c r="F90" s="48" t="s">
        <v>357</v>
      </c>
      <c r="G90" s="34">
        <f>'№4'!F109</f>
        <v>5754.8</v>
      </c>
      <c r="H90" s="119"/>
      <c r="I90" s="119"/>
    </row>
    <row r="91" spans="1:9" s="65" customFormat="1" ht="33">
      <c r="A91" s="117" t="s">
        <v>66</v>
      </c>
      <c r="B91" s="117"/>
      <c r="C91" s="117"/>
      <c r="D91" s="9"/>
      <c r="E91" s="9"/>
      <c r="F91" s="118" t="s">
        <v>443</v>
      </c>
      <c r="G91" s="35">
        <f aca="true" t="shared" si="9" ref="G91:G102">G92</f>
        <v>3701</v>
      </c>
      <c r="H91" s="119"/>
      <c r="I91" s="119"/>
    </row>
    <row r="92" spans="1:9" s="65" customFormat="1" ht="16.5">
      <c r="A92" s="121" t="s">
        <v>66</v>
      </c>
      <c r="B92" s="121" t="s">
        <v>163</v>
      </c>
      <c r="C92" s="121"/>
      <c r="D92" s="11"/>
      <c r="E92" s="11"/>
      <c r="F92" s="48" t="s">
        <v>164</v>
      </c>
      <c r="G92" s="34">
        <f t="shared" si="9"/>
        <v>3701</v>
      </c>
      <c r="H92" s="119"/>
      <c r="I92" s="119"/>
    </row>
    <row r="93" spans="1:9" s="65" customFormat="1" ht="16.5">
      <c r="A93" s="121" t="s">
        <v>66</v>
      </c>
      <c r="B93" s="11" t="s">
        <v>163</v>
      </c>
      <c r="C93" s="11" t="s">
        <v>269</v>
      </c>
      <c r="D93" s="11"/>
      <c r="E93" s="11"/>
      <c r="F93" s="48" t="s">
        <v>257</v>
      </c>
      <c r="G93" s="34">
        <f>G99+G94</f>
        <v>3701</v>
      </c>
      <c r="H93" s="119"/>
      <c r="I93" s="119"/>
    </row>
    <row r="94" spans="1:9" s="65" customFormat="1" ht="16.5">
      <c r="A94" s="121" t="s">
        <v>66</v>
      </c>
      <c r="B94" s="11" t="s">
        <v>163</v>
      </c>
      <c r="C94" s="56" t="s">
        <v>287</v>
      </c>
      <c r="D94" s="120"/>
      <c r="E94" s="56"/>
      <c r="F94" s="48" t="s">
        <v>165</v>
      </c>
      <c r="G94" s="34">
        <f>G95</f>
        <v>1352.8</v>
      </c>
      <c r="H94" s="119"/>
      <c r="I94" s="119"/>
    </row>
    <row r="95" spans="1:9" s="65" customFormat="1" ht="16.5">
      <c r="A95" s="121" t="s">
        <v>66</v>
      </c>
      <c r="B95" s="11" t="s">
        <v>163</v>
      </c>
      <c r="C95" s="11" t="s">
        <v>287</v>
      </c>
      <c r="D95" s="11" t="s">
        <v>248</v>
      </c>
      <c r="E95" s="11"/>
      <c r="F95" s="12" t="s">
        <v>58</v>
      </c>
      <c r="G95" s="34">
        <f>G96</f>
        <v>1352.8</v>
      </c>
      <c r="H95" s="119"/>
      <c r="I95" s="119"/>
    </row>
    <row r="96" spans="1:9" s="65" customFormat="1" ht="33">
      <c r="A96" s="121" t="s">
        <v>66</v>
      </c>
      <c r="B96" s="11" t="s">
        <v>163</v>
      </c>
      <c r="C96" s="56" t="s">
        <v>287</v>
      </c>
      <c r="D96" s="11" t="s">
        <v>442</v>
      </c>
      <c r="E96" s="11"/>
      <c r="F96" s="12" t="s">
        <v>443</v>
      </c>
      <c r="G96" s="34">
        <f>G97</f>
        <v>1352.8</v>
      </c>
      <c r="H96" s="119"/>
      <c r="I96" s="119"/>
    </row>
    <row r="97" spans="1:9" s="65" customFormat="1" ht="41.25" customHeight="1">
      <c r="A97" s="121" t="s">
        <v>66</v>
      </c>
      <c r="B97" s="11" t="s">
        <v>163</v>
      </c>
      <c r="C97" s="11" t="s">
        <v>287</v>
      </c>
      <c r="D97" s="11" t="s">
        <v>442</v>
      </c>
      <c r="E97" s="56" t="s">
        <v>414</v>
      </c>
      <c r="F97" s="48" t="s">
        <v>415</v>
      </c>
      <c r="G97" s="34">
        <f>G98</f>
        <v>1352.8</v>
      </c>
      <c r="H97" s="119"/>
      <c r="I97" s="119"/>
    </row>
    <row r="98" spans="1:9" s="65" customFormat="1" ht="16.5">
      <c r="A98" s="121" t="s">
        <v>66</v>
      </c>
      <c r="B98" s="11" t="s">
        <v>163</v>
      </c>
      <c r="C98" s="11" t="s">
        <v>287</v>
      </c>
      <c r="D98" s="11" t="s">
        <v>442</v>
      </c>
      <c r="E98" s="56" t="s">
        <v>372</v>
      </c>
      <c r="F98" s="48" t="s">
        <v>373</v>
      </c>
      <c r="G98" s="34">
        <f>'№4'!F508</f>
        <v>1352.8</v>
      </c>
      <c r="H98" s="119"/>
      <c r="I98" s="119"/>
    </row>
    <row r="99" spans="1:9" s="65" customFormat="1" ht="16.5">
      <c r="A99" s="121" t="s">
        <v>66</v>
      </c>
      <c r="B99" s="11" t="s">
        <v>163</v>
      </c>
      <c r="C99" s="56" t="s">
        <v>288</v>
      </c>
      <c r="D99" s="120"/>
      <c r="E99" s="56"/>
      <c r="F99" s="48" t="s">
        <v>169</v>
      </c>
      <c r="G99" s="34">
        <f t="shared" si="9"/>
        <v>2348.2</v>
      </c>
      <c r="H99" s="119"/>
      <c r="I99" s="119"/>
    </row>
    <row r="100" spans="1:9" s="65" customFormat="1" ht="16.5">
      <c r="A100" s="121" t="s">
        <v>66</v>
      </c>
      <c r="B100" s="11" t="s">
        <v>163</v>
      </c>
      <c r="C100" s="11" t="s">
        <v>288</v>
      </c>
      <c r="D100" s="11" t="s">
        <v>248</v>
      </c>
      <c r="E100" s="11"/>
      <c r="F100" s="12" t="s">
        <v>58</v>
      </c>
      <c r="G100" s="34">
        <f t="shared" si="9"/>
        <v>2348.2</v>
      </c>
      <c r="H100" s="119"/>
      <c r="I100" s="119"/>
    </row>
    <row r="101" spans="1:9" s="65" customFormat="1" ht="33">
      <c r="A101" s="121" t="s">
        <v>66</v>
      </c>
      <c r="B101" s="11" t="s">
        <v>163</v>
      </c>
      <c r="C101" s="11" t="s">
        <v>288</v>
      </c>
      <c r="D101" s="11" t="s">
        <v>442</v>
      </c>
      <c r="E101" s="11"/>
      <c r="F101" s="12" t="s">
        <v>443</v>
      </c>
      <c r="G101" s="34">
        <f t="shared" si="9"/>
        <v>2348.2</v>
      </c>
      <c r="H101" s="119"/>
      <c r="I101" s="119"/>
    </row>
    <row r="102" spans="1:9" s="65" customFormat="1" ht="39.75" customHeight="1">
      <c r="A102" s="121" t="s">
        <v>66</v>
      </c>
      <c r="B102" s="11" t="s">
        <v>163</v>
      </c>
      <c r="C102" s="11" t="s">
        <v>288</v>
      </c>
      <c r="D102" s="11" t="s">
        <v>442</v>
      </c>
      <c r="E102" s="56" t="s">
        <v>414</v>
      </c>
      <c r="F102" s="48" t="s">
        <v>415</v>
      </c>
      <c r="G102" s="34">
        <f t="shared" si="9"/>
        <v>2348.2</v>
      </c>
      <c r="H102" s="119"/>
      <c r="I102" s="119"/>
    </row>
    <row r="103" spans="1:9" s="65" customFormat="1" ht="16.5">
      <c r="A103" s="121" t="s">
        <v>66</v>
      </c>
      <c r="B103" s="11" t="s">
        <v>163</v>
      </c>
      <c r="C103" s="11" t="s">
        <v>288</v>
      </c>
      <c r="D103" s="11" t="s">
        <v>442</v>
      </c>
      <c r="E103" s="56" t="s">
        <v>372</v>
      </c>
      <c r="F103" s="48" t="s">
        <v>373</v>
      </c>
      <c r="G103" s="34">
        <f>'№4'!F534</f>
        <v>2348.2</v>
      </c>
      <c r="H103" s="119"/>
      <c r="I103" s="119"/>
    </row>
    <row r="104" spans="1:9" s="65" customFormat="1" ht="49.5">
      <c r="A104" s="117" t="s">
        <v>67</v>
      </c>
      <c r="B104" s="28"/>
      <c r="C104" s="28"/>
      <c r="D104" s="118"/>
      <c r="E104" s="118"/>
      <c r="F104" s="63" t="s">
        <v>465</v>
      </c>
      <c r="G104" s="35">
        <f aca="true" t="shared" si="10" ref="G104:G111">G105</f>
        <v>2400</v>
      </c>
      <c r="H104" s="119"/>
      <c r="I104" s="119"/>
    </row>
    <row r="105" spans="1:9" s="65" customFormat="1" ht="16.5">
      <c r="A105" s="11" t="s">
        <v>67</v>
      </c>
      <c r="B105" s="11" t="s">
        <v>213</v>
      </c>
      <c r="C105" s="11"/>
      <c r="D105" s="11"/>
      <c r="E105" s="11"/>
      <c r="F105" s="12" t="s">
        <v>472</v>
      </c>
      <c r="G105" s="34">
        <f t="shared" si="10"/>
        <v>2400</v>
      </c>
      <c r="H105" s="119"/>
      <c r="I105" s="119"/>
    </row>
    <row r="106" spans="1:9" s="65" customFormat="1" ht="16.5">
      <c r="A106" s="11" t="s">
        <v>67</v>
      </c>
      <c r="B106" s="56" t="s">
        <v>213</v>
      </c>
      <c r="C106" s="56" t="s">
        <v>294</v>
      </c>
      <c r="D106" s="120"/>
      <c r="E106" s="56"/>
      <c r="F106" s="48" t="s">
        <v>251</v>
      </c>
      <c r="G106" s="34">
        <f t="shared" si="10"/>
        <v>2400</v>
      </c>
      <c r="H106" s="119"/>
      <c r="I106" s="119"/>
    </row>
    <row r="107" spans="1:9" s="65" customFormat="1" ht="16.5">
      <c r="A107" s="11" t="s">
        <v>67</v>
      </c>
      <c r="B107" s="56" t="s">
        <v>213</v>
      </c>
      <c r="C107" s="11" t="s">
        <v>285</v>
      </c>
      <c r="D107" s="11"/>
      <c r="E107" s="11"/>
      <c r="F107" s="71" t="s">
        <v>252</v>
      </c>
      <c r="G107" s="34">
        <f t="shared" si="10"/>
        <v>2400</v>
      </c>
      <c r="H107" s="119"/>
      <c r="I107" s="119"/>
    </row>
    <row r="108" spans="1:9" s="65" customFormat="1" ht="16.5">
      <c r="A108" s="11" t="s">
        <v>67</v>
      </c>
      <c r="B108" s="56" t="s">
        <v>213</v>
      </c>
      <c r="C108" s="56" t="s">
        <v>285</v>
      </c>
      <c r="D108" s="120" t="s">
        <v>248</v>
      </c>
      <c r="E108" s="56"/>
      <c r="F108" s="48" t="s">
        <v>351</v>
      </c>
      <c r="G108" s="34">
        <f t="shared" si="10"/>
        <v>2400</v>
      </c>
      <c r="H108" s="119"/>
      <c r="I108" s="119"/>
    </row>
    <row r="109" spans="1:9" s="65" customFormat="1" ht="33">
      <c r="A109" s="11" t="s">
        <v>67</v>
      </c>
      <c r="B109" s="56" t="s">
        <v>213</v>
      </c>
      <c r="C109" s="56" t="s">
        <v>285</v>
      </c>
      <c r="D109" s="11" t="s">
        <v>466</v>
      </c>
      <c r="E109" s="56"/>
      <c r="F109" s="48" t="s">
        <v>465</v>
      </c>
      <c r="G109" s="34">
        <f t="shared" si="10"/>
        <v>2400</v>
      </c>
      <c r="H109" s="119"/>
      <c r="I109" s="119"/>
    </row>
    <row r="110" spans="1:9" s="65" customFormat="1" ht="16.5">
      <c r="A110" s="11" t="s">
        <v>67</v>
      </c>
      <c r="B110" s="56" t="s">
        <v>213</v>
      </c>
      <c r="C110" s="56" t="s">
        <v>285</v>
      </c>
      <c r="D110" s="11" t="s">
        <v>466</v>
      </c>
      <c r="E110" s="66" t="s">
        <v>417</v>
      </c>
      <c r="F110" s="48" t="s">
        <v>418</v>
      </c>
      <c r="G110" s="34">
        <f t="shared" si="10"/>
        <v>2400</v>
      </c>
      <c r="H110" s="119"/>
      <c r="I110" s="119"/>
    </row>
    <row r="111" spans="1:9" s="65" customFormat="1" ht="33">
      <c r="A111" s="11" t="s">
        <v>67</v>
      </c>
      <c r="B111" s="56" t="s">
        <v>213</v>
      </c>
      <c r="C111" s="56" t="s">
        <v>285</v>
      </c>
      <c r="D111" s="11" t="s">
        <v>466</v>
      </c>
      <c r="E111" s="66" t="s">
        <v>419</v>
      </c>
      <c r="F111" s="48" t="s">
        <v>420</v>
      </c>
      <c r="G111" s="34">
        <f t="shared" si="10"/>
        <v>2400</v>
      </c>
      <c r="H111" s="119"/>
      <c r="I111" s="119"/>
    </row>
    <row r="112" spans="1:9" s="65" customFormat="1" ht="49.5">
      <c r="A112" s="11" t="s">
        <v>67</v>
      </c>
      <c r="B112" s="56" t="s">
        <v>213</v>
      </c>
      <c r="C112" s="56" t="s">
        <v>285</v>
      </c>
      <c r="D112" s="11" t="s">
        <v>466</v>
      </c>
      <c r="E112" s="66" t="s">
        <v>421</v>
      </c>
      <c r="F112" s="48" t="s">
        <v>422</v>
      </c>
      <c r="G112" s="34">
        <f>'№4'!F154</f>
        <v>2400</v>
      </c>
      <c r="H112" s="119"/>
      <c r="I112" s="119"/>
    </row>
    <row r="113" spans="1:7" s="116" customFormat="1" ht="33">
      <c r="A113" s="117" t="s">
        <v>68</v>
      </c>
      <c r="B113" s="117"/>
      <c r="C113" s="117"/>
      <c r="D113" s="9"/>
      <c r="E113" s="9"/>
      <c r="F113" s="118" t="s">
        <v>461</v>
      </c>
      <c r="G113" s="35">
        <f aca="true" t="shared" si="11" ref="G113:G118">G114</f>
        <v>815.6</v>
      </c>
    </row>
    <row r="114" spans="1:9" s="65" customFormat="1" ht="16.5">
      <c r="A114" s="11" t="s">
        <v>68</v>
      </c>
      <c r="B114" s="11" t="s">
        <v>213</v>
      </c>
      <c r="C114" s="11"/>
      <c r="D114" s="11"/>
      <c r="E114" s="11"/>
      <c r="F114" s="12" t="s">
        <v>472</v>
      </c>
      <c r="G114" s="34">
        <f t="shared" si="11"/>
        <v>815.6</v>
      </c>
      <c r="H114" s="119"/>
      <c r="I114" s="119"/>
    </row>
    <row r="115" spans="1:9" s="65" customFormat="1" ht="21" customHeight="1">
      <c r="A115" s="11" t="s">
        <v>68</v>
      </c>
      <c r="B115" s="11" t="s">
        <v>213</v>
      </c>
      <c r="C115" s="58" t="s">
        <v>271</v>
      </c>
      <c r="D115" s="50"/>
      <c r="E115" s="56"/>
      <c r="F115" s="48" t="s">
        <v>260</v>
      </c>
      <c r="G115" s="34">
        <f t="shared" si="11"/>
        <v>815.6</v>
      </c>
      <c r="H115" s="119"/>
      <c r="I115" s="119"/>
    </row>
    <row r="116" spans="1:9" s="65" customFormat="1" ht="16.5">
      <c r="A116" s="11" t="s">
        <v>68</v>
      </c>
      <c r="B116" s="11" t="s">
        <v>213</v>
      </c>
      <c r="C116" s="56" t="s">
        <v>272</v>
      </c>
      <c r="D116" s="120"/>
      <c r="E116" s="56"/>
      <c r="F116" s="48" t="s">
        <v>266</v>
      </c>
      <c r="G116" s="34">
        <f t="shared" si="11"/>
        <v>815.6</v>
      </c>
      <c r="H116" s="119"/>
      <c r="I116" s="119"/>
    </row>
    <row r="117" spans="1:9" s="65" customFormat="1" ht="16.5">
      <c r="A117" s="11" t="s">
        <v>68</v>
      </c>
      <c r="B117" s="11" t="s">
        <v>213</v>
      </c>
      <c r="C117" s="11" t="s">
        <v>272</v>
      </c>
      <c r="D117" s="11" t="s">
        <v>248</v>
      </c>
      <c r="E117" s="11"/>
      <c r="F117" s="12" t="s">
        <v>58</v>
      </c>
      <c r="G117" s="34">
        <f t="shared" si="11"/>
        <v>815.6</v>
      </c>
      <c r="H117" s="119"/>
      <c r="I117" s="119"/>
    </row>
    <row r="118" spans="1:9" s="65" customFormat="1" ht="24" customHeight="1">
      <c r="A118" s="11" t="s">
        <v>68</v>
      </c>
      <c r="B118" s="11" t="s">
        <v>213</v>
      </c>
      <c r="C118" s="56" t="s">
        <v>272</v>
      </c>
      <c r="D118" s="120" t="s">
        <v>460</v>
      </c>
      <c r="E118" s="56"/>
      <c r="F118" s="48" t="s">
        <v>461</v>
      </c>
      <c r="G118" s="34">
        <f t="shared" si="11"/>
        <v>815.6</v>
      </c>
      <c r="H118" s="119"/>
      <c r="I118" s="119"/>
    </row>
    <row r="119" spans="1:9" s="65" customFormat="1" ht="16.5">
      <c r="A119" s="11" t="s">
        <v>68</v>
      </c>
      <c r="B119" s="11" t="s">
        <v>213</v>
      </c>
      <c r="C119" s="56" t="s">
        <v>272</v>
      </c>
      <c r="D119" s="120" t="s">
        <v>460</v>
      </c>
      <c r="E119" s="56" t="s">
        <v>429</v>
      </c>
      <c r="F119" s="48" t="s">
        <v>430</v>
      </c>
      <c r="G119" s="34">
        <f>G120</f>
        <v>815.6</v>
      </c>
      <c r="H119" s="119"/>
      <c r="I119" s="119"/>
    </row>
    <row r="120" spans="1:9" s="65" customFormat="1" ht="33">
      <c r="A120" s="114">
        <v>11</v>
      </c>
      <c r="B120" s="11" t="s">
        <v>213</v>
      </c>
      <c r="C120" s="56" t="s">
        <v>272</v>
      </c>
      <c r="D120" s="120" t="s">
        <v>460</v>
      </c>
      <c r="E120" s="56" t="s">
        <v>433</v>
      </c>
      <c r="F120" s="48" t="s">
        <v>434</v>
      </c>
      <c r="G120" s="34">
        <f>G121+G122</f>
        <v>815.6</v>
      </c>
      <c r="H120" s="119"/>
      <c r="I120" s="119"/>
    </row>
    <row r="121" spans="1:9" s="65" customFormat="1" ht="33">
      <c r="A121" s="11" t="s">
        <v>68</v>
      </c>
      <c r="B121" s="11" t="s">
        <v>213</v>
      </c>
      <c r="C121" s="56" t="s">
        <v>272</v>
      </c>
      <c r="D121" s="120" t="s">
        <v>460</v>
      </c>
      <c r="E121" s="56" t="s">
        <v>360</v>
      </c>
      <c r="F121" s="48" t="s">
        <v>361</v>
      </c>
      <c r="G121" s="34">
        <f>'№4'!F267</f>
        <v>462</v>
      </c>
      <c r="H121" s="119"/>
      <c r="I121" s="119"/>
    </row>
    <row r="122" spans="1:9" s="65" customFormat="1" ht="16.5">
      <c r="A122" s="11" t="s">
        <v>68</v>
      </c>
      <c r="B122" s="11" t="s">
        <v>213</v>
      </c>
      <c r="C122" s="56" t="s">
        <v>272</v>
      </c>
      <c r="D122" s="120" t="s">
        <v>460</v>
      </c>
      <c r="E122" s="56" t="s">
        <v>366</v>
      </c>
      <c r="F122" s="48" t="s">
        <v>367</v>
      </c>
      <c r="G122" s="34">
        <f>'№4'!F268</f>
        <v>353.6</v>
      </c>
      <c r="H122" s="119"/>
      <c r="I122" s="119"/>
    </row>
    <row r="123" spans="1:7" s="116" customFormat="1" ht="33">
      <c r="A123" s="117" t="s">
        <v>69</v>
      </c>
      <c r="B123" s="117"/>
      <c r="C123" s="117"/>
      <c r="D123" s="9"/>
      <c r="E123" s="9"/>
      <c r="F123" s="118" t="s">
        <v>458</v>
      </c>
      <c r="G123" s="35">
        <f aca="true" t="shared" si="12" ref="G123:G129">G124</f>
        <v>200</v>
      </c>
    </row>
    <row r="124" spans="1:9" s="65" customFormat="1" ht="16.5">
      <c r="A124" s="11" t="s">
        <v>69</v>
      </c>
      <c r="B124" s="11" t="s">
        <v>213</v>
      </c>
      <c r="C124" s="11"/>
      <c r="D124" s="11"/>
      <c r="E124" s="11"/>
      <c r="F124" s="12" t="s">
        <v>472</v>
      </c>
      <c r="G124" s="34">
        <f t="shared" si="12"/>
        <v>200</v>
      </c>
      <c r="H124" s="119"/>
      <c r="I124" s="119"/>
    </row>
    <row r="125" spans="1:9" s="65" customFormat="1" ht="18" customHeight="1">
      <c r="A125" s="11" t="s">
        <v>69</v>
      </c>
      <c r="B125" s="11" t="s">
        <v>213</v>
      </c>
      <c r="C125" s="58" t="s">
        <v>271</v>
      </c>
      <c r="D125" s="50"/>
      <c r="E125" s="56"/>
      <c r="F125" s="48" t="s">
        <v>260</v>
      </c>
      <c r="G125" s="34">
        <f t="shared" si="12"/>
        <v>200</v>
      </c>
      <c r="H125" s="119"/>
      <c r="I125" s="119"/>
    </row>
    <row r="126" spans="1:9" s="65" customFormat="1" ht="16.5">
      <c r="A126" s="11" t="s">
        <v>69</v>
      </c>
      <c r="B126" s="11" t="s">
        <v>213</v>
      </c>
      <c r="C126" s="56" t="s">
        <v>272</v>
      </c>
      <c r="D126" s="120"/>
      <c r="E126" s="56"/>
      <c r="F126" s="48" t="s">
        <v>266</v>
      </c>
      <c r="G126" s="34">
        <f t="shared" si="12"/>
        <v>200</v>
      </c>
      <c r="H126" s="119"/>
      <c r="I126" s="119"/>
    </row>
    <row r="127" spans="1:9" s="65" customFormat="1" ht="16.5">
      <c r="A127" s="11" t="s">
        <v>69</v>
      </c>
      <c r="B127" s="11" t="s">
        <v>213</v>
      </c>
      <c r="C127" s="11" t="s">
        <v>272</v>
      </c>
      <c r="D127" s="11" t="s">
        <v>248</v>
      </c>
      <c r="E127" s="11"/>
      <c r="F127" s="12" t="s">
        <v>58</v>
      </c>
      <c r="G127" s="34">
        <f t="shared" si="12"/>
        <v>200</v>
      </c>
      <c r="H127" s="119"/>
      <c r="I127" s="119"/>
    </row>
    <row r="128" spans="1:9" s="65" customFormat="1" ht="33">
      <c r="A128" s="11" t="s">
        <v>69</v>
      </c>
      <c r="B128" s="11" t="s">
        <v>213</v>
      </c>
      <c r="C128" s="56" t="s">
        <v>272</v>
      </c>
      <c r="D128" s="120" t="s">
        <v>459</v>
      </c>
      <c r="E128" s="56"/>
      <c r="F128" s="48" t="s">
        <v>458</v>
      </c>
      <c r="G128" s="34">
        <f t="shared" si="12"/>
        <v>200</v>
      </c>
      <c r="H128" s="119"/>
      <c r="I128" s="119"/>
    </row>
    <row r="129" spans="1:9" s="65" customFormat="1" ht="36.75" customHeight="1">
      <c r="A129" s="11" t="s">
        <v>69</v>
      </c>
      <c r="B129" s="11" t="s">
        <v>213</v>
      </c>
      <c r="C129" s="56" t="s">
        <v>272</v>
      </c>
      <c r="D129" s="120" t="s">
        <v>459</v>
      </c>
      <c r="E129" s="56" t="s">
        <v>414</v>
      </c>
      <c r="F129" s="48" t="s">
        <v>415</v>
      </c>
      <c r="G129" s="34">
        <f t="shared" si="12"/>
        <v>200</v>
      </c>
      <c r="H129" s="119"/>
      <c r="I129" s="119"/>
    </row>
    <row r="130" spans="1:9" s="116" customFormat="1" ht="33">
      <c r="A130" s="114">
        <v>12</v>
      </c>
      <c r="B130" s="11" t="s">
        <v>213</v>
      </c>
      <c r="C130" s="56" t="s">
        <v>272</v>
      </c>
      <c r="D130" s="120" t="s">
        <v>459</v>
      </c>
      <c r="E130" s="56" t="s">
        <v>377</v>
      </c>
      <c r="F130" s="48" t="s">
        <v>378</v>
      </c>
      <c r="G130" s="34">
        <f>'№4'!F271</f>
        <v>200</v>
      </c>
      <c r="H130" s="112"/>
      <c r="I130" s="115"/>
    </row>
    <row r="131" spans="1:7" s="116" customFormat="1" ht="35.25" customHeight="1">
      <c r="A131" s="117" t="s">
        <v>70</v>
      </c>
      <c r="B131" s="117"/>
      <c r="C131" s="117"/>
      <c r="D131" s="9"/>
      <c r="E131" s="9"/>
      <c r="F131" s="118" t="s">
        <v>451</v>
      </c>
      <c r="G131" s="35">
        <f>G132</f>
        <v>2865.6</v>
      </c>
    </row>
    <row r="132" spans="1:7" s="65" customFormat="1" ht="16.5">
      <c r="A132" s="6">
        <v>13</v>
      </c>
      <c r="B132" s="11" t="s">
        <v>213</v>
      </c>
      <c r="C132" s="11"/>
      <c r="D132" s="11"/>
      <c r="E132" s="11"/>
      <c r="F132" s="12" t="s">
        <v>472</v>
      </c>
      <c r="G132" s="34">
        <f>G133+G140</f>
        <v>2865.6</v>
      </c>
    </row>
    <row r="133" spans="1:7" s="65" customFormat="1" ht="16.5">
      <c r="A133" s="6">
        <v>13</v>
      </c>
      <c r="B133" s="56" t="s">
        <v>213</v>
      </c>
      <c r="C133" s="56" t="s">
        <v>293</v>
      </c>
      <c r="D133" s="120"/>
      <c r="E133" s="56"/>
      <c r="F133" s="48" t="s">
        <v>249</v>
      </c>
      <c r="G133" s="34">
        <f aca="true" t="shared" si="13" ref="G133:G138">G134</f>
        <v>1000</v>
      </c>
    </row>
    <row r="134" spans="1:7" s="65" customFormat="1" ht="16.5">
      <c r="A134" s="6">
        <v>13</v>
      </c>
      <c r="B134" s="56" t="s">
        <v>213</v>
      </c>
      <c r="C134" s="56" t="s">
        <v>136</v>
      </c>
      <c r="D134" s="120"/>
      <c r="E134" s="64"/>
      <c r="F134" s="65" t="s">
        <v>137</v>
      </c>
      <c r="G134" s="34">
        <f t="shared" si="13"/>
        <v>1000</v>
      </c>
    </row>
    <row r="135" spans="1:7" s="65" customFormat="1" ht="16.5">
      <c r="A135" s="6">
        <v>13</v>
      </c>
      <c r="B135" s="56" t="s">
        <v>213</v>
      </c>
      <c r="C135" s="56" t="s">
        <v>136</v>
      </c>
      <c r="D135" s="120" t="s">
        <v>248</v>
      </c>
      <c r="E135" s="56"/>
      <c r="F135" s="48" t="s">
        <v>351</v>
      </c>
      <c r="G135" s="34">
        <f t="shared" si="13"/>
        <v>1000</v>
      </c>
    </row>
    <row r="136" spans="1:7" s="65" customFormat="1" ht="33">
      <c r="A136" s="6">
        <v>13</v>
      </c>
      <c r="B136" s="56" t="s">
        <v>213</v>
      </c>
      <c r="C136" s="56" t="s">
        <v>136</v>
      </c>
      <c r="D136" s="120" t="s">
        <v>450</v>
      </c>
      <c r="E136" s="56"/>
      <c r="F136" s="48" t="s">
        <v>451</v>
      </c>
      <c r="G136" s="34">
        <f t="shared" si="13"/>
        <v>1000</v>
      </c>
    </row>
    <row r="137" spans="1:7" s="65" customFormat="1" ht="26.25" customHeight="1">
      <c r="A137" s="6">
        <v>13</v>
      </c>
      <c r="B137" s="56" t="s">
        <v>213</v>
      </c>
      <c r="C137" s="56" t="s">
        <v>136</v>
      </c>
      <c r="D137" s="120" t="s">
        <v>450</v>
      </c>
      <c r="E137" s="56" t="s">
        <v>403</v>
      </c>
      <c r="F137" s="48" t="s">
        <v>404</v>
      </c>
      <c r="G137" s="34">
        <f t="shared" si="13"/>
        <v>1000</v>
      </c>
    </row>
    <row r="138" spans="1:7" s="65" customFormat="1" ht="33">
      <c r="A138" s="6">
        <v>13</v>
      </c>
      <c r="B138" s="56" t="s">
        <v>213</v>
      </c>
      <c r="C138" s="56" t="s">
        <v>136</v>
      </c>
      <c r="D138" s="120" t="s">
        <v>450</v>
      </c>
      <c r="E138" s="56" t="s">
        <v>405</v>
      </c>
      <c r="F138" s="48" t="s">
        <v>406</v>
      </c>
      <c r="G138" s="34">
        <f t="shared" si="13"/>
        <v>1000</v>
      </c>
    </row>
    <row r="139" spans="1:7" s="65" customFormat="1" ht="16.5">
      <c r="A139" s="6">
        <v>13</v>
      </c>
      <c r="B139" s="56" t="s">
        <v>213</v>
      </c>
      <c r="C139" s="56" t="s">
        <v>136</v>
      </c>
      <c r="D139" s="120" t="s">
        <v>450</v>
      </c>
      <c r="E139" s="56" t="s">
        <v>356</v>
      </c>
      <c r="F139" s="48" t="s">
        <v>357</v>
      </c>
      <c r="G139" s="34">
        <f>'№4'!F113</f>
        <v>1000</v>
      </c>
    </row>
    <row r="140" spans="1:7" s="65" customFormat="1" ht="16.5">
      <c r="A140" s="6">
        <v>13</v>
      </c>
      <c r="B140" s="56" t="s">
        <v>213</v>
      </c>
      <c r="C140" s="56" t="s">
        <v>294</v>
      </c>
      <c r="D140" s="120"/>
      <c r="E140" s="56"/>
      <c r="F140" s="48" t="s">
        <v>251</v>
      </c>
      <c r="G140" s="34">
        <f aca="true" t="shared" si="14" ref="G140:G145">G141</f>
        <v>1865.6</v>
      </c>
    </row>
    <row r="141" spans="1:7" s="65" customFormat="1" ht="16.5">
      <c r="A141" s="6">
        <v>13</v>
      </c>
      <c r="B141" s="56" t="s">
        <v>213</v>
      </c>
      <c r="C141" s="56" t="s">
        <v>286</v>
      </c>
      <c r="D141" s="120"/>
      <c r="E141" s="56"/>
      <c r="F141" s="48" t="s">
        <v>253</v>
      </c>
      <c r="G141" s="34">
        <f t="shared" si="14"/>
        <v>1865.6</v>
      </c>
    </row>
    <row r="142" spans="1:7" s="65" customFormat="1" ht="16.5">
      <c r="A142" s="6">
        <v>13</v>
      </c>
      <c r="B142" s="56" t="s">
        <v>213</v>
      </c>
      <c r="C142" s="56" t="s">
        <v>286</v>
      </c>
      <c r="D142" s="120" t="s">
        <v>248</v>
      </c>
      <c r="E142" s="56"/>
      <c r="F142" s="48" t="s">
        <v>351</v>
      </c>
      <c r="G142" s="34">
        <f t="shared" si="14"/>
        <v>1865.6</v>
      </c>
    </row>
    <row r="143" spans="1:7" s="65" customFormat="1" ht="33">
      <c r="A143" s="6">
        <v>13</v>
      </c>
      <c r="B143" s="56" t="s">
        <v>213</v>
      </c>
      <c r="C143" s="56" t="s">
        <v>286</v>
      </c>
      <c r="D143" s="120" t="s">
        <v>450</v>
      </c>
      <c r="E143" s="56"/>
      <c r="F143" s="48" t="s">
        <v>451</v>
      </c>
      <c r="G143" s="34">
        <f t="shared" si="14"/>
        <v>1865.6</v>
      </c>
    </row>
    <row r="144" spans="1:7" s="65" customFormat="1" ht="21" customHeight="1">
      <c r="A144" s="6">
        <v>13</v>
      </c>
      <c r="B144" s="56" t="s">
        <v>213</v>
      </c>
      <c r="C144" s="56" t="s">
        <v>286</v>
      </c>
      <c r="D144" s="120" t="s">
        <v>450</v>
      </c>
      <c r="E144" s="56" t="s">
        <v>403</v>
      </c>
      <c r="F144" s="48" t="s">
        <v>404</v>
      </c>
      <c r="G144" s="34">
        <f t="shared" si="14"/>
        <v>1865.6</v>
      </c>
    </row>
    <row r="145" spans="1:7" s="65" customFormat="1" ht="33">
      <c r="A145" s="6">
        <v>13</v>
      </c>
      <c r="B145" s="56" t="s">
        <v>213</v>
      </c>
      <c r="C145" s="56" t="s">
        <v>286</v>
      </c>
      <c r="D145" s="120" t="s">
        <v>450</v>
      </c>
      <c r="E145" s="56" t="s">
        <v>405</v>
      </c>
      <c r="F145" s="48" t="s">
        <v>406</v>
      </c>
      <c r="G145" s="34">
        <f t="shared" si="14"/>
        <v>1865.6</v>
      </c>
    </row>
    <row r="146" spans="1:7" s="65" customFormat="1" ht="16.5">
      <c r="A146" s="6">
        <v>13</v>
      </c>
      <c r="B146" s="56" t="s">
        <v>213</v>
      </c>
      <c r="C146" s="56" t="s">
        <v>286</v>
      </c>
      <c r="D146" s="120" t="s">
        <v>450</v>
      </c>
      <c r="E146" s="56" t="s">
        <v>356</v>
      </c>
      <c r="F146" s="48" t="s">
        <v>357</v>
      </c>
      <c r="G146" s="34">
        <f>'№4'!F186</f>
        <v>1865.6</v>
      </c>
    </row>
    <row r="147" spans="1:7" s="116" customFormat="1" ht="49.5">
      <c r="A147" s="117" t="s">
        <v>71</v>
      </c>
      <c r="B147" s="117"/>
      <c r="C147" s="117"/>
      <c r="D147" s="9"/>
      <c r="E147" s="9"/>
      <c r="F147" s="118" t="s">
        <v>540</v>
      </c>
      <c r="G147" s="35">
        <f>G148</f>
        <v>160926</v>
      </c>
    </row>
    <row r="148" spans="1:7" s="65" customFormat="1" ht="16.5">
      <c r="A148" s="6">
        <v>14</v>
      </c>
      <c r="B148" s="121" t="s">
        <v>163</v>
      </c>
      <c r="C148" s="121"/>
      <c r="D148" s="11"/>
      <c r="E148" s="11"/>
      <c r="F148" s="48" t="s">
        <v>164</v>
      </c>
      <c r="G148" s="34">
        <f>G149</f>
        <v>160926</v>
      </c>
    </row>
    <row r="149" spans="1:7" s="65" customFormat="1" ht="16.5">
      <c r="A149" s="6">
        <v>14</v>
      </c>
      <c r="B149" s="11" t="s">
        <v>163</v>
      </c>
      <c r="C149" s="11" t="s">
        <v>269</v>
      </c>
      <c r="D149" s="11"/>
      <c r="E149" s="11"/>
      <c r="F149" s="48" t="s">
        <v>257</v>
      </c>
      <c r="G149" s="34">
        <f>G150+G157+G177+G172</f>
        <v>160926</v>
      </c>
    </row>
    <row r="150" spans="1:7" s="65" customFormat="1" ht="16.5">
      <c r="A150" s="6">
        <v>14</v>
      </c>
      <c r="B150" s="11" t="s">
        <v>163</v>
      </c>
      <c r="C150" s="56" t="s">
        <v>287</v>
      </c>
      <c r="D150" s="120"/>
      <c r="E150" s="56"/>
      <c r="F150" s="48" t="s">
        <v>165</v>
      </c>
      <c r="G150" s="34">
        <f aca="true" t="shared" si="15" ref="G150:G155">G151</f>
        <v>97382</v>
      </c>
    </row>
    <row r="151" spans="1:7" s="65" customFormat="1" ht="16.5">
      <c r="A151" s="6">
        <v>14</v>
      </c>
      <c r="B151" s="11" t="s">
        <v>163</v>
      </c>
      <c r="C151" s="11" t="s">
        <v>287</v>
      </c>
      <c r="D151" s="11" t="s">
        <v>248</v>
      </c>
      <c r="E151" s="11"/>
      <c r="F151" s="12" t="s">
        <v>58</v>
      </c>
      <c r="G151" s="34">
        <f t="shared" si="15"/>
        <v>97382</v>
      </c>
    </row>
    <row r="152" spans="1:7" s="65" customFormat="1" ht="33">
      <c r="A152" s="6">
        <v>14</v>
      </c>
      <c r="B152" s="56" t="s">
        <v>163</v>
      </c>
      <c r="C152" s="56" t="s">
        <v>287</v>
      </c>
      <c r="D152" s="56" t="s">
        <v>539</v>
      </c>
      <c r="E152" s="56"/>
      <c r="F152" s="48" t="s">
        <v>540</v>
      </c>
      <c r="G152" s="34">
        <f t="shared" si="15"/>
        <v>97382</v>
      </c>
    </row>
    <row r="153" spans="1:7" s="65" customFormat="1" ht="16.5">
      <c r="A153" s="6">
        <v>14</v>
      </c>
      <c r="B153" s="56" t="s">
        <v>163</v>
      </c>
      <c r="C153" s="56" t="s">
        <v>287</v>
      </c>
      <c r="D153" s="56" t="s">
        <v>541</v>
      </c>
      <c r="E153" s="56"/>
      <c r="F153" s="48" t="s">
        <v>542</v>
      </c>
      <c r="G153" s="34">
        <f t="shared" si="15"/>
        <v>97382</v>
      </c>
    </row>
    <row r="154" spans="1:7" s="65" customFormat="1" ht="35.25" customHeight="1">
      <c r="A154" s="6">
        <v>14</v>
      </c>
      <c r="B154" s="56" t="s">
        <v>163</v>
      </c>
      <c r="C154" s="56" t="s">
        <v>287</v>
      </c>
      <c r="D154" s="56" t="s">
        <v>541</v>
      </c>
      <c r="E154" s="56" t="s">
        <v>414</v>
      </c>
      <c r="F154" s="48" t="s">
        <v>415</v>
      </c>
      <c r="G154" s="34">
        <f t="shared" si="15"/>
        <v>97382</v>
      </c>
    </row>
    <row r="155" spans="1:7" ht="16.5">
      <c r="A155" s="6">
        <v>14</v>
      </c>
      <c r="B155" s="56" t="s">
        <v>163</v>
      </c>
      <c r="C155" s="56" t="s">
        <v>287</v>
      </c>
      <c r="D155" s="56" t="s">
        <v>541</v>
      </c>
      <c r="E155" s="56" t="s">
        <v>423</v>
      </c>
      <c r="F155" s="48" t="s">
        <v>424</v>
      </c>
      <c r="G155" s="34">
        <f t="shared" si="15"/>
        <v>97382</v>
      </c>
    </row>
    <row r="156" spans="1:7" ht="49.5">
      <c r="A156" s="6">
        <v>14</v>
      </c>
      <c r="B156" s="56" t="s">
        <v>163</v>
      </c>
      <c r="C156" s="56" t="s">
        <v>287</v>
      </c>
      <c r="D156" s="56" t="s">
        <v>541</v>
      </c>
      <c r="E156" s="56" t="s">
        <v>353</v>
      </c>
      <c r="F156" s="48" t="s">
        <v>354</v>
      </c>
      <c r="G156" s="34">
        <f>'№4'!F513</f>
        <v>97382</v>
      </c>
    </row>
    <row r="157" spans="1:7" ht="16.5">
      <c r="A157" s="6">
        <v>14</v>
      </c>
      <c r="B157" s="11" t="s">
        <v>163</v>
      </c>
      <c r="C157" s="56" t="s">
        <v>288</v>
      </c>
      <c r="D157" s="56"/>
      <c r="E157" s="56"/>
      <c r="F157" s="48" t="s">
        <v>169</v>
      </c>
      <c r="G157" s="34">
        <f>G158</f>
        <v>47728.4</v>
      </c>
    </row>
    <row r="158" spans="1:7" ht="16.5">
      <c r="A158" s="6">
        <v>14</v>
      </c>
      <c r="B158" s="11" t="s">
        <v>163</v>
      </c>
      <c r="C158" s="56" t="s">
        <v>288</v>
      </c>
      <c r="D158" s="11" t="s">
        <v>248</v>
      </c>
      <c r="E158" s="11"/>
      <c r="F158" s="12" t="s">
        <v>58</v>
      </c>
      <c r="G158" s="34">
        <f>G159</f>
        <v>47728.4</v>
      </c>
    </row>
    <row r="159" spans="1:7" ht="33">
      <c r="A159" s="6">
        <v>14</v>
      </c>
      <c r="B159" s="56" t="s">
        <v>163</v>
      </c>
      <c r="C159" s="11" t="s">
        <v>288</v>
      </c>
      <c r="D159" s="56" t="s">
        <v>539</v>
      </c>
      <c r="E159" s="56"/>
      <c r="F159" s="48" t="s">
        <v>540</v>
      </c>
      <c r="G159" s="34">
        <f>G160+G164+G168</f>
        <v>47728.4</v>
      </c>
    </row>
    <row r="160" spans="1:7" ht="16.5">
      <c r="A160" s="6">
        <v>14</v>
      </c>
      <c r="B160" s="56" t="s">
        <v>163</v>
      </c>
      <c r="C160" s="11" t="s">
        <v>288</v>
      </c>
      <c r="D160" s="56" t="s">
        <v>543</v>
      </c>
      <c r="E160" s="56"/>
      <c r="F160" s="48" t="s">
        <v>544</v>
      </c>
      <c r="G160" s="34">
        <f>G161</f>
        <v>34275.5</v>
      </c>
    </row>
    <row r="161" spans="1:7" ht="35.25" customHeight="1">
      <c r="A161" s="6">
        <v>14</v>
      </c>
      <c r="B161" s="56" t="s">
        <v>163</v>
      </c>
      <c r="C161" s="11" t="s">
        <v>288</v>
      </c>
      <c r="D161" s="56" t="s">
        <v>543</v>
      </c>
      <c r="E161" s="56" t="s">
        <v>414</v>
      </c>
      <c r="F161" s="48" t="s">
        <v>415</v>
      </c>
      <c r="G161" s="34">
        <f>G162</f>
        <v>34275.5</v>
      </c>
    </row>
    <row r="162" spans="1:7" ht="16.5">
      <c r="A162" s="6">
        <v>14</v>
      </c>
      <c r="B162" s="56" t="s">
        <v>163</v>
      </c>
      <c r="C162" s="11" t="s">
        <v>288</v>
      </c>
      <c r="D162" s="56" t="s">
        <v>543</v>
      </c>
      <c r="E162" s="56" t="s">
        <v>423</v>
      </c>
      <c r="F162" s="48" t="s">
        <v>424</v>
      </c>
      <c r="G162" s="34">
        <f>G163</f>
        <v>34275.5</v>
      </c>
    </row>
    <row r="163" spans="1:7" ht="49.5">
      <c r="A163" s="6">
        <v>14</v>
      </c>
      <c r="B163" s="56" t="s">
        <v>163</v>
      </c>
      <c r="C163" s="11" t="s">
        <v>288</v>
      </c>
      <c r="D163" s="56" t="s">
        <v>543</v>
      </c>
      <c r="E163" s="56" t="s">
        <v>353</v>
      </c>
      <c r="F163" s="48" t="s">
        <v>354</v>
      </c>
      <c r="G163" s="34">
        <f>'№4'!F539</f>
        <v>34275.5</v>
      </c>
    </row>
    <row r="164" spans="1:7" ht="16.5">
      <c r="A164" s="6">
        <v>14</v>
      </c>
      <c r="B164" s="56" t="s">
        <v>163</v>
      </c>
      <c r="C164" s="11" t="s">
        <v>288</v>
      </c>
      <c r="D164" s="56" t="s">
        <v>545</v>
      </c>
      <c r="E164" s="56"/>
      <c r="F164" s="48" t="s">
        <v>546</v>
      </c>
      <c r="G164" s="34">
        <f>G165</f>
        <v>4763</v>
      </c>
    </row>
    <row r="165" spans="1:7" ht="36" customHeight="1">
      <c r="A165" s="6">
        <v>14</v>
      </c>
      <c r="B165" s="56" t="s">
        <v>163</v>
      </c>
      <c r="C165" s="11" t="s">
        <v>288</v>
      </c>
      <c r="D165" s="56" t="s">
        <v>545</v>
      </c>
      <c r="E165" s="56" t="s">
        <v>414</v>
      </c>
      <c r="F165" s="48" t="s">
        <v>415</v>
      </c>
      <c r="G165" s="34">
        <f>G166</f>
        <v>4763</v>
      </c>
    </row>
    <row r="166" spans="1:7" ht="16.5">
      <c r="A166" s="6">
        <v>14</v>
      </c>
      <c r="B166" s="56" t="s">
        <v>163</v>
      </c>
      <c r="C166" s="11" t="s">
        <v>288</v>
      </c>
      <c r="D166" s="56" t="s">
        <v>545</v>
      </c>
      <c r="E166" s="56" t="s">
        <v>423</v>
      </c>
      <c r="F166" s="48" t="s">
        <v>424</v>
      </c>
      <c r="G166" s="34">
        <f>G167</f>
        <v>4763</v>
      </c>
    </row>
    <row r="167" spans="1:7" ht="16.5">
      <c r="A167" s="6">
        <v>14</v>
      </c>
      <c r="B167" s="56" t="s">
        <v>163</v>
      </c>
      <c r="C167" s="11" t="s">
        <v>288</v>
      </c>
      <c r="D167" s="56" t="s">
        <v>545</v>
      </c>
      <c r="E167" s="56" t="s">
        <v>372</v>
      </c>
      <c r="F167" s="48" t="s">
        <v>373</v>
      </c>
      <c r="G167" s="34">
        <f>'№4'!F543</f>
        <v>4763</v>
      </c>
    </row>
    <row r="168" spans="1:7" ht="21.75" customHeight="1">
      <c r="A168" s="6">
        <v>14</v>
      </c>
      <c r="B168" s="56" t="s">
        <v>163</v>
      </c>
      <c r="C168" s="58" t="s">
        <v>288</v>
      </c>
      <c r="D168" s="56" t="s">
        <v>547</v>
      </c>
      <c r="E168" s="58"/>
      <c r="F168" s="48" t="s">
        <v>548</v>
      </c>
      <c r="G168" s="34">
        <f>G169</f>
        <v>8689.9</v>
      </c>
    </row>
    <row r="169" spans="1:7" ht="34.5" customHeight="1">
      <c r="A169" s="6">
        <v>14</v>
      </c>
      <c r="B169" s="56" t="s">
        <v>163</v>
      </c>
      <c r="C169" s="58" t="s">
        <v>288</v>
      </c>
      <c r="D169" s="56" t="s">
        <v>547</v>
      </c>
      <c r="E169" s="56" t="s">
        <v>414</v>
      </c>
      <c r="F169" s="48" t="s">
        <v>415</v>
      </c>
      <c r="G169" s="34">
        <f>G170</f>
        <v>8689.9</v>
      </c>
    </row>
    <row r="170" spans="1:7" ht="23.25" customHeight="1">
      <c r="A170" s="6">
        <v>14</v>
      </c>
      <c r="B170" s="56" t="s">
        <v>163</v>
      </c>
      <c r="C170" s="58" t="s">
        <v>288</v>
      </c>
      <c r="D170" s="56" t="s">
        <v>547</v>
      </c>
      <c r="E170" s="56" t="s">
        <v>423</v>
      </c>
      <c r="F170" s="48" t="s">
        <v>424</v>
      </c>
      <c r="G170" s="34">
        <f>G171</f>
        <v>8689.9</v>
      </c>
    </row>
    <row r="171" spans="1:7" ht="49.5">
      <c r="A171" s="6">
        <v>14</v>
      </c>
      <c r="B171" s="56" t="s">
        <v>163</v>
      </c>
      <c r="C171" s="56" t="s">
        <v>288</v>
      </c>
      <c r="D171" s="56" t="s">
        <v>547</v>
      </c>
      <c r="E171" s="56" t="s">
        <v>353</v>
      </c>
      <c r="F171" s="48" t="s">
        <v>354</v>
      </c>
      <c r="G171" s="34">
        <f>'№4'!F547</f>
        <v>8689.9</v>
      </c>
    </row>
    <row r="172" spans="1:7" ht="20.25" customHeight="1">
      <c r="A172" s="6">
        <v>14</v>
      </c>
      <c r="B172" s="56" t="s">
        <v>163</v>
      </c>
      <c r="C172" s="15" t="s">
        <v>270</v>
      </c>
      <c r="D172" s="15"/>
      <c r="E172" s="15"/>
      <c r="F172" s="12" t="s">
        <v>258</v>
      </c>
      <c r="G172" s="34">
        <f>G173</f>
        <v>300</v>
      </c>
    </row>
    <row r="173" spans="1:7" ht="21" customHeight="1">
      <c r="A173" s="6">
        <v>14</v>
      </c>
      <c r="B173" s="56" t="s">
        <v>163</v>
      </c>
      <c r="C173" s="15" t="s">
        <v>270</v>
      </c>
      <c r="D173" s="11" t="s">
        <v>248</v>
      </c>
      <c r="E173" s="11"/>
      <c r="F173" s="12" t="s">
        <v>351</v>
      </c>
      <c r="G173" s="34">
        <f>G174</f>
        <v>300</v>
      </c>
    </row>
    <row r="174" spans="1:7" ht="33">
      <c r="A174" s="6">
        <v>14</v>
      </c>
      <c r="B174" s="56" t="s">
        <v>163</v>
      </c>
      <c r="C174" s="15" t="s">
        <v>270</v>
      </c>
      <c r="D174" s="56" t="s">
        <v>539</v>
      </c>
      <c r="E174" s="56"/>
      <c r="F174" s="48" t="s">
        <v>540</v>
      </c>
      <c r="G174" s="34">
        <f>G175</f>
        <v>300</v>
      </c>
    </row>
    <row r="175" spans="1:7" ht="21.75" customHeight="1">
      <c r="A175" s="6">
        <v>14</v>
      </c>
      <c r="B175" s="56" t="s">
        <v>163</v>
      </c>
      <c r="C175" s="15" t="s">
        <v>270</v>
      </c>
      <c r="D175" s="15" t="s">
        <v>50</v>
      </c>
      <c r="E175" s="15"/>
      <c r="F175" s="12" t="s">
        <v>51</v>
      </c>
      <c r="G175" s="34">
        <f>G176</f>
        <v>300</v>
      </c>
    </row>
    <row r="176" spans="1:7" ht="26.25" customHeight="1">
      <c r="A176" s="6">
        <v>14</v>
      </c>
      <c r="B176" s="56" t="s">
        <v>163</v>
      </c>
      <c r="C176" s="15" t="s">
        <v>270</v>
      </c>
      <c r="D176" s="15" t="s">
        <v>50</v>
      </c>
      <c r="E176" s="48">
        <v>323</v>
      </c>
      <c r="F176" s="48" t="s">
        <v>367</v>
      </c>
      <c r="G176" s="34">
        <f>'№4'!F563</f>
        <v>300</v>
      </c>
    </row>
    <row r="177" spans="1:7" ht="18" customHeight="1">
      <c r="A177" s="6">
        <v>14</v>
      </c>
      <c r="B177" s="56" t="s">
        <v>163</v>
      </c>
      <c r="C177" s="56" t="s">
        <v>289</v>
      </c>
      <c r="D177" s="56"/>
      <c r="E177" s="56"/>
      <c r="F177" s="48" t="s">
        <v>185</v>
      </c>
      <c r="G177" s="34">
        <f>G178</f>
        <v>15515.6</v>
      </c>
    </row>
    <row r="178" spans="1:7" ht="16.5">
      <c r="A178" s="6">
        <v>14</v>
      </c>
      <c r="B178" s="56" t="s">
        <v>163</v>
      </c>
      <c r="C178" s="56" t="s">
        <v>289</v>
      </c>
      <c r="D178" s="11" t="s">
        <v>248</v>
      </c>
      <c r="E178" s="11"/>
      <c r="F178" s="12" t="s">
        <v>351</v>
      </c>
      <c r="G178" s="34">
        <f>G179</f>
        <v>15515.6</v>
      </c>
    </row>
    <row r="179" spans="1:7" ht="33">
      <c r="A179" s="6">
        <v>14</v>
      </c>
      <c r="B179" s="56" t="s">
        <v>163</v>
      </c>
      <c r="C179" s="56" t="s">
        <v>289</v>
      </c>
      <c r="D179" s="56" t="s">
        <v>539</v>
      </c>
      <c r="E179" s="56"/>
      <c r="F179" s="48" t="s">
        <v>540</v>
      </c>
      <c r="G179" s="34">
        <f>G180+G189+G202</f>
        <v>15515.6</v>
      </c>
    </row>
    <row r="180" spans="1:7" ht="16.5">
      <c r="A180" s="6">
        <v>14</v>
      </c>
      <c r="B180" s="56" t="s">
        <v>163</v>
      </c>
      <c r="C180" s="56" t="s">
        <v>289</v>
      </c>
      <c r="D180" s="56" t="s">
        <v>549</v>
      </c>
      <c r="E180" s="56"/>
      <c r="F180" s="48" t="s">
        <v>550</v>
      </c>
      <c r="G180" s="34">
        <f>G181+G185</f>
        <v>2156.5000000000005</v>
      </c>
    </row>
    <row r="181" spans="1:7" ht="52.5" customHeight="1">
      <c r="A181" s="6">
        <v>14</v>
      </c>
      <c r="B181" s="56" t="s">
        <v>163</v>
      </c>
      <c r="C181" s="56" t="s">
        <v>289</v>
      </c>
      <c r="D181" s="56" t="s">
        <v>549</v>
      </c>
      <c r="E181" s="56" t="s">
        <v>395</v>
      </c>
      <c r="F181" s="48" t="s">
        <v>396</v>
      </c>
      <c r="G181" s="34">
        <f>G182</f>
        <v>2093.6000000000004</v>
      </c>
    </row>
    <row r="182" spans="1:7" ht="24.75" customHeight="1">
      <c r="A182" s="6">
        <v>14</v>
      </c>
      <c r="B182" s="56" t="s">
        <v>163</v>
      </c>
      <c r="C182" s="56" t="s">
        <v>289</v>
      </c>
      <c r="D182" s="56" t="s">
        <v>549</v>
      </c>
      <c r="E182" s="56" t="s">
        <v>397</v>
      </c>
      <c r="F182" s="48" t="s">
        <v>398</v>
      </c>
      <c r="G182" s="34">
        <f>G183+G184</f>
        <v>2093.6000000000004</v>
      </c>
    </row>
    <row r="183" spans="1:7" ht="16.5">
      <c r="A183" s="6">
        <v>14</v>
      </c>
      <c r="B183" s="56" t="s">
        <v>163</v>
      </c>
      <c r="C183" s="56" t="s">
        <v>289</v>
      </c>
      <c r="D183" s="56" t="s">
        <v>549</v>
      </c>
      <c r="E183" s="56" t="s">
        <v>399</v>
      </c>
      <c r="F183" s="48" t="s">
        <v>400</v>
      </c>
      <c r="G183" s="34">
        <f>'№4'!F570</f>
        <v>1932.1000000000001</v>
      </c>
    </row>
    <row r="184" spans="1:7" ht="16.5">
      <c r="A184" s="6">
        <v>14</v>
      </c>
      <c r="B184" s="56" t="s">
        <v>163</v>
      </c>
      <c r="C184" s="56" t="s">
        <v>289</v>
      </c>
      <c r="D184" s="56" t="s">
        <v>549</v>
      </c>
      <c r="E184" s="56" t="s">
        <v>401</v>
      </c>
      <c r="F184" s="48" t="s">
        <v>402</v>
      </c>
      <c r="G184" s="34">
        <f>'№4'!F571</f>
        <v>161.5</v>
      </c>
    </row>
    <row r="185" spans="1:7" ht="24.75" customHeight="1">
      <c r="A185" s="6">
        <v>14</v>
      </c>
      <c r="B185" s="56" t="s">
        <v>163</v>
      </c>
      <c r="C185" s="56" t="s">
        <v>289</v>
      </c>
      <c r="D185" s="56" t="s">
        <v>549</v>
      </c>
      <c r="E185" s="56" t="s">
        <v>403</v>
      </c>
      <c r="F185" s="48" t="s">
        <v>404</v>
      </c>
      <c r="G185" s="34">
        <f>G186</f>
        <v>62.89999999999999</v>
      </c>
    </row>
    <row r="186" spans="1:7" ht="33">
      <c r="A186" s="6">
        <v>14</v>
      </c>
      <c r="B186" s="56" t="s">
        <v>163</v>
      </c>
      <c r="C186" s="56" t="s">
        <v>289</v>
      </c>
      <c r="D186" s="56" t="s">
        <v>549</v>
      </c>
      <c r="E186" s="56" t="s">
        <v>405</v>
      </c>
      <c r="F186" s="48" t="s">
        <v>406</v>
      </c>
      <c r="G186" s="34">
        <f>G187+G188</f>
        <v>62.89999999999999</v>
      </c>
    </row>
    <row r="187" spans="1:7" ht="33">
      <c r="A187" s="6">
        <v>14</v>
      </c>
      <c r="B187" s="56" t="s">
        <v>163</v>
      </c>
      <c r="C187" s="56" t="s">
        <v>289</v>
      </c>
      <c r="D187" s="56" t="s">
        <v>549</v>
      </c>
      <c r="E187" s="56" t="s">
        <v>476</v>
      </c>
      <c r="F187" s="48" t="s">
        <v>477</v>
      </c>
      <c r="G187" s="34">
        <f>'№4'!F574</f>
        <v>16.4</v>
      </c>
    </row>
    <row r="188" spans="1:7" ht="33">
      <c r="A188" s="6">
        <v>14</v>
      </c>
      <c r="B188" s="56" t="s">
        <v>163</v>
      </c>
      <c r="C188" s="56" t="s">
        <v>289</v>
      </c>
      <c r="D188" s="56" t="s">
        <v>549</v>
      </c>
      <c r="E188" s="56" t="s">
        <v>356</v>
      </c>
      <c r="F188" s="48" t="s">
        <v>407</v>
      </c>
      <c r="G188" s="34">
        <f>'№4'!F575</f>
        <v>46.49999999999999</v>
      </c>
    </row>
    <row r="189" spans="1:7" ht="33">
      <c r="A189" s="6">
        <v>14</v>
      </c>
      <c r="B189" s="56" t="s">
        <v>163</v>
      </c>
      <c r="C189" s="56" t="s">
        <v>289</v>
      </c>
      <c r="D189" s="56" t="s">
        <v>551</v>
      </c>
      <c r="E189" s="56"/>
      <c r="F189" s="48" t="s">
        <v>380</v>
      </c>
      <c r="G189" s="34">
        <f>G190+G194+G198</f>
        <v>8650.1</v>
      </c>
    </row>
    <row r="190" spans="1:7" ht="54" customHeight="1">
      <c r="A190" s="6">
        <v>14</v>
      </c>
      <c r="B190" s="56" t="s">
        <v>163</v>
      </c>
      <c r="C190" s="56" t="s">
        <v>289</v>
      </c>
      <c r="D190" s="56" t="s">
        <v>551</v>
      </c>
      <c r="E190" s="56" t="s">
        <v>395</v>
      </c>
      <c r="F190" s="48" t="s">
        <v>396</v>
      </c>
      <c r="G190" s="34">
        <f>G191</f>
        <v>6718.3</v>
      </c>
    </row>
    <row r="191" spans="1:7" ht="16.5">
      <c r="A191" s="6">
        <v>14</v>
      </c>
      <c r="B191" s="56" t="s">
        <v>163</v>
      </c>
      <c r="C191" s="56" t="s">
        <v>289</v>
      </c>
      <c r="D191" s="56" t="s">
        <v>551</v>
      </c>
      <c r="E191" s="56" t="s">
        <v>425</v>
      </c>
      <c r="F191" s="48" t="s">
        <v>426</v>
      </c>
      <c r="G191" s="34">
        <f>G192+G193</f>
        <v>6718.3</v>
      </c>
    </row>
    <row r="192" spans="1:7" ht="16.5">
      <c r="A192" s="6">
        <v>14</v>
      </c>
      <c r="B192" s="56" t="s">
        <v>163</v>
      </c>
      <c r="C192" s="56" t="s">
        <v>289</v>
      </c>
      <c r="D192" s="56" t="s">
        <v>551</v>
      </c>
      <c r="E192" s="56" t="s">
        <v>427</v>
      </c>
      <c r="F192" s="48" t="s">
        <v>400</v>
      </c>
      <c r="G192" s="34">
        <f>'№4'!F579</f>
        <v>6717.1</v>
      </c>
    </row>
    <row r="193" spans="1:7" ht="16.5">
      <c r="A193" s="6">
        <v>14</v>
      </c>
      <c r="B193" s="56" t="s">
        <v>163</v>
      </c>
      <c r="C193" s="56" t="s">
        <v>289</v>
      </c>
      <c r="D193" s="56" t="s">
        <v>551</v>
      </c>
      <c r="E193" s="56" t="s">
        <v>428</v>
      </c>
      <c r="F193" s="48" t="s">
        <v>402</v>
      </c>
      <c r="G193" s="34">
        <f>'№4'!F580</f>
        <v>1.2</v>
      </c>
    </row>
    <row r="194" spans="1:7" ht="21" customHeight="1">
      <c r="A194" s="6">
        <v>14</v>
      </c>
      <c r="B194" s="56" t="s">
        <v>163</v>
      </c>
      <c r="C194" s="56" t="s">
        <v>289</v>
      </c>
      <c r="D194" s="56" t="s">
        <v>551</v>
      </c>
      <c r="E194" s="56" t="s">
        <v>403</v>
      </c>
      <c r="F194" s="48" t="s">
        <v>404</v>
      </c>
      <c r="G194" s="34">
        <f>G195</f>
        <v>1702.3000000000002</v>
      </c>
    </row>
    <row r="195" spans="1:7" ht="33">
      <c r="A195" s="6">
        <v>14</v>
      </c>
      <c r="B195" s="56" t="s">
        <v>163</v>
      </c>
      <c r="C195" s="56" t="s">
        <v>289</v>
      </c>
      <c r="D195" s="56" t="s">
        <v>551</v>
      </c>
      <c r="E195" s="56" t="s">
        <v>405</v>
      </c>
      <c r="F195" s="48" t="s">
        <v>406</v>
      </c>
      <c r="G195" s="34">
        <f>G196+G197</f>
        <v>1702.3000000000002</v>
      </c>
    </row>
    <row r="196" spans="1:7" ht="33">
      <c r="A196" s="6">
        <v>14</v>
      </c>
      <c r="B196" s="56" t="s">
        <v>163</v>
      </c>
      <c r="C196" s="56" t="s">
        <v>289</v>
      </c>
      <c r="D196" s="56" t="s">
        <v>551</v>
      </c>
      <c r="E196" s="56" t="s">
        <v>476</v>
      </c>
      <c r="F196" s="48" t="s">
        <v>477</v>
      </c>
      <c r="G196" s="34">
        <f>'№4'!F583</f>
        <v>226.4</v>
      </c>
    </row>
    <row r="197" spans="1:7" ht="33">
      <c r="A197" s="6">
        <v>14</v>
      </c>
      <c r="B197" s="56" t="s">
        <v>163</v>
      </c>
      <c r="C197" s="56" t="s">
        <v>289</v>
      </c>
      <c r="D197" s="56" t="s">
        <v>551</v>
      </c>
      <c r="E197" s="56" t="s">
        <v>356</v>
      </c>
      <c r="F197" s="48" t="s">
        <v>407</v>
      </c>
      <c r="G197" s="34">
        <f>'№4'!F584</f>
        <v>1475.9</v>
      </c>
    </row>
    <row r="198" spans="1:7" ht="16.5">
      <c r="A198" s="6">
        <v>14</v>
      </c>
      <c r="B198" s="56" t="s">
        <v>163</v>
      </c>
      <c r="C198" s="56" t="s">
        <v>289</v>
      </c>
      <c r="D198" s="56" t="s">
        <v>551</v>
      </c>
      <c r="E198" s="56" t="s">
        <v>408</v>
      </c>
      <c r="F198" s="48" t="s">
        <v>409</v>
      </c>
      <c r="G198" s="34">
        <f>G199</f>
        <v>229.5</v>
      </c>
    </row>
    <row r="199" spans="1:7" ht="16.5">
      <c r="A199" s="6">
        <v>14</v>
      </c>
      <c r="B199" s="56" t="s">
        <v>163</v>
      </c>
      <c r="C199" s="56" t="s">
        <v>289</v>
      </c>
      <c r="D199" s="56" t="s">
        <v>551</v>
      </c>
      <c r="E199" s="56" t="s">
        <v>410</v>
      </c>
      <c r="F199" s="48" t="s">
        <v>411</v>
      </c>
      <c r="G199" s="34">
        <f>G200+G201</f>
        <v>229.5</v>
      </c>
    </row>
    <row r="200" spans="1:7" ht="16.5">
      <c r="A200" s="6">
        <v>14</v>
      </c>
      <c r="B200" s="56" t="s">
        <v>163</v>
      </c>
      <c r="C200" s="56" t="s">
        <v>289</v>
      </c>
      <c r="D200" s="56" t="s">
        <v>551</v>
      </c>
      <c r="E200" s="56" t="s">
        <v>355</v>
      </c>
      <c r="F200" s="48" t="s">
        <v>311</v>
      </c>
      <c r="G200" s="34">
        <f>'№4'!F587</f>
        <v>109.5</v>
      </c>
    </row>
    <row r="201" spans="1:7" ht="16.5">
      <c r="A201" s="6">
        <v>14</v>
      </c>
      <c r="B201" s="56" t="s">
        <v>163</v>
      </c>
      <c r="C201" s="56" t="s">
        <v>289</v>
      </c>
      <c r="D201" s="56" t="s">
        <v>551</v>
      </c>
      <c r="E201" s="56" t="s">
        <v>412</v>
      </c>
      <c r="F201" s="48" t="s">
        <v>413</v>
      </c>
      <c r="G201" s="34">
        <f>'№4'!F588</f>
        <v>120</v>
      </c>
    </row>
    <row r="202" spans="1:7" ht="33">
      <c r="A202" s="6">
        <v>14</v>
      </c>
      <c r="B202" s="56" t="s">
        <v>163</v>
      </c>
      <c r="C202" s="56" t="s">
        <v>289</v>
      </c>
      <c r="D202" s="56" t="s">
        <v>552</v>
      </c>
      <c r="E202" s="56"/>
      <c r="F202" s="48" t="s">
        <v>441</v>
      </c>
      <c r="G202" s="34">
        <f>G203+G207</f>
        <v>4709</v>
      </c>
    </row>
    <row r="203" spans="1:7" ht="51.75" customHeight="1">
      <c r="A203" s="6">
        <v>14</v>
      </c>
      <c r="B203" s="56" t="s">
        <v>163</v>
      </c>
      <c r="C203" s="56" t="s">
        <v>289</v>
      </c>
      <c r="D203" s="56" t="s">
        <v>552</v>
      </c>
      <c r="E203" s="56" t="s">
        <v>395</v>
      </c>
      <c r="F203" s="48" t="s">
        <v>396</v>
      </c>
      <c r="G203" s="34">
        <f>G204</f>
        <v>3900.3999999999996</v>
      </c>
    </row>
    <row r="204" spans="1:7" ht="16.5">
      <c r="A204" s="6">
        <v>14</v>
      </c>
      <c r="B204" s="56" t="s">
        <v>163</v>
      </c>
      <c r="C204" s="56" t="s">
        <v>289</v>
      </c>
      <c r="D204" s="56" t="s">
        <v>552</v>
      </c>
      <c r="E204" s="56" t="s">
        <v>425</v>
      </c>
      <c r="F204" s="48" t="s">
        <v>426</v>
      </c>
      <c r="G204" s="34">
        <f>G205+G206</f>
        <v>3900.3999999999996</v>
      </c>
    </row>
    <row r="205" spans="1:7" ht="16.5">
      <c r="A205" s="6">
        <v>14</v>
      </c>
      <c r="B205" s="56" t="s">
        <v>163</v>
      </c>
      <c r="C205" s="56" t="s">
        <v>289</v>
      </c>
      <c r="D205" s="56" t="s">
        <v>552</v>
      </c>
      <c r="E205" s="56" t="s">
        <v>427</v>
      </c>
      <c r="F205" s="48" t="s">
        <v>400</v>
      </c>
      <c r="G205" s="34">
        <f>'№4'!F592</f>
        <v>3899.2</v>
      </c>
    </row>
    <row r="206" spans="1:7" ht="16.5">
      <c r="A206" s="6">
        <v>14</v>
      </c>
      <c r="B206" s="56" t="s">
        <v>163</v>
      </c>
      <c r="C206" s="56" t="s">
        <v>289</v>
      </c>
      <c r="D206" s="56" t="s">
        <v>552</v>
      </c>
      <c r="E206" s="56" t="s">
        <v>428</v>
      </c>
      <c r="F206" s="48" t="s">
        <v>402</v>
      </c>
      <c r="G206" s="34">
        <f>'№4'!F593</f>
        <v>1.2</v>
      </c>
    </row>
    <row r="207" spans="1:7" ht="22.5" customHeight="1">
      <c r="A207" s="6">
        <v>14</v>
      </c>
      <c r="B207" s="56" t="s">
        <v>163</v>
      </c>
      <c r="C207" s="56" t="s">
        <v>289</v>
      </c>
      <c r="D207" s="56" t="s">
        <v>552</v>
      </c>
      <c r="E207" s="56" t="s">
        <v>403</v>
      </c>
      <c r="F207" s="48" t="s">
        <v>404</v>
      </c>
      <c r="G207" s="34">
        <f>G208</f>
        <v>808.6000000000001</v>
      </c>
    </row>
    <row r="208" spans="1:7" ht="33">
      <c r="A208" s="6">
        <v>14</v>
      </c>
      <c r="B208" s="56" t="s">
        <v>163</v>
      </c>
      <c r="C208" s="56" t="s">
        <v>289</v>
      </c>
      <c r="D208" s="56" t="s">
        <v>552</v>
      </c>
      <c r="E208" s="56" t="s">
        <v>405</v>
      </c>
      <c r="F208" s="48" t="s">
        <v>406</v>
      </c>
      <c r="G208" s="34">
        <f>G209+G210</f>
        <v>808.6000000000001</v>
      </c>
    </row>
    <row r="209" spans="1:7" ht="33">
      <c r="A209" s="6">
        <v>14</v>
      </c>
      <c r="B209" s="56" t="s">
        <v>163</v>
      </c>
      <c r="C209" s="56" t="s">
        <v>289</v>
      </c>
      <c r="D209" s="56" t="s">
        <v>552</v>
      </c>
      <c r="E209" s="56" t="s">
        <v>476</v>
      </c>
      <c r="F209" s="48" t="s">
        <v>477</v>
      </c>
      <c r="G209" s="34">
        <f>'№4'!F596</f>
        <v>699.7</v>
      </c>
    </row>
    <row r="210" spans="1:7" ht="33">
      <c r="A210" s="6">
        <v>14</v>
      </c>
      <c r="B210" s="56" t="s">
        <v>163</v>
      </c>
      <c r="C210" s="56" t="s">
        <v>289</v>
      </c>
      <c r="D210" s="56" t="s">
        <v>552</v>
      </c>
      <c r="E210" s="56" t="s">
        <v>356</v>
      </c>
      <c r="F210" s="48" t="s">
        <v>407</v>
      </c>
      <c r="G210" s="34">
        <f>'№4'!F597</f>
        <v>108.90000000000009</v>
      </c>
    </row>
    <row r="211" spans="1:7" ht="33">
      <c r="A211" s="123">
        <v>15</v>
      </c>
      <c r="B211" s="8"/>
      <c r="C211" s="8"/>
      <c r="D211" s="124"/>
      <c r="E211" s="124"/>
      <c r="F211" s="118" t="s">
        <v>469</v>
      </c>
      <c r="G211" s="35">
        <f aca="true" t="shared" si="16" ref="G211:G218">G212</f>
        <v>55</v>
      </c>
    </row>
    <row r="212" spans="1:7" ht="16.5">
      <c r="A212" s="8">
        <v>15</v>
      </c>
      <c r="B212" s="121" t="s">
        <v>163</v>
      </c>
      <c r="C212" s="121"/>
      <c r="D212" s="11"/>
      <c r="E212" s="11"/>
      <c r="F212" s="48" t="s">
        <v>164</v>
      </c>
      <c r="G212" s="34">
        <f t="shared" si="16"/>
        <v>55</v>
      </c>
    </row>
    <row r="213" spans="1:7" ht="16.5">
      <c r="A213" s="8">
        <v>15</v>
      </c>
      <c r="B213" s="11" t="s">
        <v>163</v>
      </c>
      <c r="C213" s="11" t="s">
        <v>269</v>
      </c>
      <c r="D213" s="11"/>
      <c r="E213" s="11"/>
      <c r="F213" s="48" t="s">
        <v>257</v>
      </c>
      <c r="G213" s="34">
        <f t="shared" si="16"/>
        <v>55</v>
      </c>
    </row>
    <row r="214" spans="1:7" ht="16.5">
      <c r="A214" s="8">
        <v>15</v>
      </c>
      <c r="B214" s="11" t="s">
        <v>163</v>
      </c>
      <c r="C214" s="56" t="s">
        <v>288</v>
      </c>
      <c r="D214" s="56"/>
      <c r="E214" s="56"/>
      <c r="F214" s="48" t="s">
        <v>169</v>
      </c>
      <c r="G214" s="34">
        <f t="shared" si="16"/>
        <v>55</v>
      </c>
    </row>
    <row r="215" spans="1:7" ht="16.5">
      <c r="A215" s="8">
        <v>15</v>
      </c>
      <c r="B215" s="11" t="s">
        <v>163</v>
      </c>
      <c r="C215" s="56" t="s">
        <v>288</v>
      </c>
      <c r="D215" s="11" t="s">
        <v>248</v>
      </c>
      <c r="E215" s="11"/>
      <c r="F215" s="12" t="s">
        <v>58</v>
      </c>
      <c r="G215" s="34">
        <f t="shared" si="16"/>
        <v>55</v>
      </c>
    </row>
    <row r="216" spans="1:7" ht="33">
      <c r="A216" s="8">
        <v>15</v>
      </c>
      <c r="B216" s="11" t="s">
        <v>163</v>
      </c>
      <c r="C216" s="56" t="s">
        <v>288</v>
      </c>
      <c r="D216" s="11" t="s">
        <v>468</v>
      </c>
      <c r="E216" s="124"/>
      <c r="F216" s="48" t="s">
        <v>469</v>
      </c>
      <c r="G216" s="34">
        <f t="shared" si="16"/>
        <v>55</v>
      </c>
    </row>
    <row r="217" spans="1:7" ht="36.75" customHeight="1">
      <c r="A217" s="8">
        <v>15</v>
      </c>
      <c r="B217" s="11" t="s">
        <v>163</v>
      </c>
      <c r="C217" s="11" t="s">
        <v>288</v>
      </c>
      <c r="D217" s="11" t="s">
        <v>468</v>
      </c>
      <c r="E217" s="56" t="s">
        <v>414</v>
      </c>
      <c r="F217" s="48" t="s">
        <v>415</v>
      </c>
      <c r="G217" s="34">
        <f t="shared" si="16"/>
        <v>55</v>
      </c>
    </row>
    <row r="218" spans="1:7" ht="16.5">
      <c r="A218" s="8">
        <v>15</v>
      </c>
      <c r="B218" s="11" t="s">
        <v>163</v>
      </c>
      <c r="C218" s="11" t="s">
        <v>288</v>
      </c>
      <c r="D218" s="11" t="s">
        <v>468</v>
      </c>
      <c r="E218" s="56" t="s">
        <v>423</v>
      </c>
      <c r="F218" s="48" t="s">
        <v>424</v>
      </c>
      <c r="G218" s="34">
        <f t="shared" si="16"/>
        <v>55</v>
      </c>
    </row>
    <row r="219" spans="1:7" ht="16.5">
      <c r="A219" s="8">
        <v>15</v>
      </c>
      <c r="B219" s="11" t="s">
        <v>163</v>
      </c>
      <c r="C219" s="11" t="s">
        <v>288</v>
      </c>
      <c r="D219" s="11" t="s">
        <v>468</v>
      </c>
      <c r="E219" s="56" t="s">
        <v>372</v>
      </c>
      <c r="F219" s="48" t="s">
        <v>373</v>
      </c>
      <c r="G219" s="34">
        <f>'№4'!F530</f>
        <v>55</v>
      </c>
    </row>
    <row r="220" spans="1:7" ht="33">
      <c r="A220" s="28">
        <v>16</v>
      </c>
      <c r="B220" s="6"/>
      <c r="C220" s="6"/>
      <c r="D220" s="19"/>
      <c r="E220" s="19"/>
      <c r="F220" s="118" t="s">
        <v>577</v>
      </c>
      <c r="G220" s="35">
        <f aca="true" t="shared" si="17" ref="G220:G227">G221</f>
        <v>300</v>
      </c>
    </row>
    <row r="221" spans="1:7" ht="33">
      <c r="A221" s="6">
        <v>16</v>
      </c>
      <c r="B221" s="121" t="s">
        <v>265</v>
      </c>
      <c r="C221" s="121"/>
      <c r="D221" s="11"/>
      <c r="E221" s="11"/>
      <c r="F221" s="48" t="s">
        <v>144</v>
      </c>
      <c r="G221" s="34">
        <f t="shared" si="17"/>
        <v>300</v>
      </c>
    </row>
    <row r="222" spans="1:7" ht="16.5">
      <c r="A222" s="6">
        <v>16</v>
      </c>
      <c r="B222" s="121" t="s">
        <v>265</v>
      </c>
      <c r="C222" s="56" t="s">
        <v>293</v>
      </c>
      <c r="D222" s="56"/>
      <c r="E222" s="56"/>
      <c r="F222" s="48" t="s">
        <v>249</v>
      </c>
      <c r="G222" s="34">
        <f t="shared" si="17"/>
        <v>300</v>
      </c>
    </row>
    <row r="223" spans="1:7" ht="16.5">
      <c r="A223" s="6">
        <v>16</v>
      </c>
      <c r="B223" s="121" t="s">
        <v>265</v>
      </c>
      <c r="C223" s="56" t="s">
        <v>284</v>
      </c>
      <c r="D223" s="56"/>
      <c r="E223" s="56"/>
      <c r="F223" s="48" t="s">
        <v>250</v>
      </c>
      <c r="G223" s="34">
        <f t="shared" si="17"/>
        <v>300</v>
      </c>
    </row>
    <row r="224" spans="1:7" ht="16.5">
      <c r="A224" s="6">
        <v>16</v>
      </c>
      <c r="B224" s="121" t="s">
        <v>265</v>
      </c>
      <c r="C224" s="56" t="s">
        <v>284</v>
      </c>
      <c r="D224" s="56" t="s">
        <v>248</v>
      </c>
      <c r="E224" s="56"/>
      <c r="F224" s="48" t="s">
        <v>351</v>
      </c>
      <c r="G224" s="34">
        <f t="shared" si="17"/>
        <v>300</v>
      </c>
    </row>
    <row r="225" spans="1:7" ht="33">
      <c r="A225" s="6">
        <v>16</v>
      </c>
      <c r="B225" s="121" t="s">
        <v>265</v>
      </c>
      <c r="C225" s="56" t="s">
        <v>284</v>
      </c>
      <c r="D225" s="56" t="s">
        <v>576</v>
      </c>
      <c r="E225" s="56"/>
      <c r="F225" s="48" t="s">
        <v>577</v>
      </c>
      <c r="G225" s="34">
        <f t="shared" si="17"/>
        <v>300</v>
      </c>
    </row>
    <row r="226" spans="1:7" ht="21.75" customHeight="1">
      <c r="A226" s="6">
        <v>16</v>
      </c>
      <c r="B226" s="121" t="s">
        <v>265</v>
      </c>
      <c r="C226" s="56" t="s">
        <v>284</v>
      </c>
      <c r="D226" s="56" t="s">
        <v>576</v>
      </c>
      <c r="E226" s="56" t="s">
        <v>403</v>
      </c>
      <c r="F226" s="48" t="s">
        <v>404</v>
      </c>
      <c r="G226" s="34">
        <f t="shared" si="17"/>
        <v>300</v>
      </c>
    </row>
    <row r="227" spans="1:7" ht="33">
      <c r="A227" s="6">
        <v>16</v>
      </c>
      <c r="B227" s="11" t="s">
        <v>265</v>
      </c>
      <c r="C227" s="56" t="s">
        <v>284</v>
      </c>
      <c r="D227" s="56" t="s">
        <v>576</v>
      </c>
      <c r="E227" s="56" t="s">
        <v>405</v>
      </c>
      <c r="F227" s="48" t="s">
        <v>406</v>
      </c>
      <c r="G227" s="34">
        <f t="shared" si="17"/>
        <v>300</v>
      </c>
    </row>
    <row r="228" spans="1:7" ht="16.5">
      <c r="A228" s="6">
        <v>16</v>
      </c>
      <c r="B228" s="11" t="s">
        <v>265</v>
      </c>
      <c r="C228" s="56" t="s">
        <v>284</v>
      </c>
      <c r="D228" s="56" t="s">
        <v>576</v>
      </c>
      <c r="E228" s="56" t="s">
        <v>356</v>
      </c>
      <c r="F228" s="48" t="s">
        <v>357</v>
      </c>
      <c r="G228" s="34">
        <f>'№4'!F354</f>
        <v>300</v>
      </c>
    </row>
  </sheetData>
  <sheetProtection/>
  <mergeCells count="13">
    <mergeCell ref="A1:G1"/>
    <mergeCell ref="A2:G2"/>
    <mergeCell ref="A3:G3"/>
    <mergeCell ref="A5:G5"/>
    <mergeCell ref="A6:G6"/>
    <mergeCell ref="A7:G7"/>
    <mergeCell ref="G8:G9"/>
    <mergeCell ref="A8:A9"/>
    <mergeCell ref="B8:B9"/>
    <mergeCell ref="C8:C9"/>
    <mergeCell ref="D8:D9"/>
    <mergeCell ref="E8:E9"/>
    <mergeCell ref="F8:F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D3" sqref="D3:E3"/>
    </sheetView>
  </sheetViews>
  <sheetFormatPr defaultColWidth="9.00390625" defaultRowHeight="12.75"/>
  <cols>
    <col min="1" max="1" width="7.625" style="4" customWidth="1"/>
    <col min="2" max="2" width="6.875" style="4" customWidth="1"/>
    <col min="3" max="3" width="13.00390625" style="4" customWidth="1"/>
    <col min="4" max="4" width="72.75390625" style="5" customWidth="1"/>
    <col min="5" max="5" width="11.00390625" style="13" customWidth="1"/>
    <col min="6" max="6" width="13.75390625" style="5" customWidth="1"/>
    <col min="7" max="16384" width="9.125" style="5" customWidth="1"/>
  </cols>
  <sheetData>
    <row r="1" spans="4:5" ht="16.5">
      <c r="D1" s="136" t="s">
        <v>52</v>
      </c>
      <c r="E1" s="136"/>
    </row>
    <row r="2" spans="4:5" ht="16.5">
      <c r="D2" s="136" t="s">
        <v>193</v>
      </c>
      <c r="E2" s="136"/>
    </row>
    <row r="3" spans="4:5" ht="16.5">
      <c r="D3" s="136" t="s">
        <v>647</v>
      </c>
      <c r="E3" s="136"/>
    </row>
    <row r="4" ht="8.25" customHeight="1"/>
    <row r="5" spans="1:5" ht="33" customHeight="1">
      <c r="A5" s="150" t="s">
        <v>523</v>
      </c>
      <c r="B5" s="150"/>
      <c r="C5" s="150"/>
      <c r="D5" s="150"/>
      <c r="E5" s="150"/>
    </row>
    <row r="6" spans="1:5" ht="33">
      <c r="A6" s="6" t="s">
        <v>208</v>
      </c>
      <c r="B6" s="19" t="s">
        <v>268</v>
      </c>
      <c r="C6" s="19" t="s">
        <v>210</v>
      </c>
      <c r="D6" s="72" t="s">
        <v>212</v>
      </c>
      <c r="E6" s="79" t="s">
        <v>296</v>
      </c>
    </row>
    <row r="7" spans="1:5" ht="16.5">
      <c r="A7" s="6">
        <v>1</v>
      </c>
      <c r="B7" s="19">
        <v>2</v>
      </c>
      <c r="C7" s="19">
        <v>3</v>
      </c>
      <c r="D7" s="72">
        <v>4</v>
      </c>
      <c r="E7" s="40">
        <v>5</v>
      </c>
    </row>
    <row r="8" spans="1:5" ht="16.5">
      <c r="A8" s="6"/>
      <c r="B8" s="19"/>
      <c r="C8" s="19"/>
      <c r="D8" s="60" t="s">
        <v>295</v>
      </c>
      <c r="E8" s="38">
        <f>E9+E13+E15+E17+E19+E21+E23+E25+E34+E36+E38+E40+E42+E27+E44+E46</f>
        <v>282794.50000000006</v>
      </c>
    </row>
    <row r="9" spans="1:5" s="73" customFormat="1" ht="82.5">
      <c r="A9" s="28">
        <v>1</v>
      </c>
      <c r="B9" s="28"/>
      <c r="C9" s="28"/>
      <c r="D9" s="10" t="s">
        <v>506</v>
      </c>
      <c r="E9" s="38">
        <f>E10</f>
        <v>168079</v>
      </c>
    </row>
    <row r="10" spans="1:6" ht="33">
      <c r="A10" s="6"/>
      <c r="B10" s="11"/>
      <c r="C10" s="15"/>
      <c r="D10" s="12" t="s">
        <v>520</v>
      </c>
      <c r="E10" s="33">
        <f>'№4'!F555</f>
        <v>168079</v>
      </c>
      <c r="F10" s="80"/>
    </row>
    <row r="11" spans="1:6" ht="16.5">
      <c r="A11" s="6"/>
      <c r="B11" s="11" t="s">
        <v>288</v>
      </c>
      <c r="C11" s="11" t="s">
        <v>507</v>
      </c>
      <c r="D11" s="83" t="s">
        <v>521</v>
      </c>
      <c r="E11" s="84">
        <v>156863</v>
      </c>
      <c r="F11" s="81"/>
    </row>
    <row r="12" spans="1:6" ht="16.5">
      <c r="A12" s="6"/>
      <c r="B12" s="11" t="s">
        <v>288</v>
      </c>
      <c r="C12" s="11" t="s">
        <v>507</v>
      </c>
      <c r="D12" s="83" t="s">
        <v>575</v>
      </c>
      <c r="E12" s="84">
        <v>11216</v>
      </c>
      <c r="F12" s="78"/>
    </row>
    <row r="13" spans="1:5" s="73" customFormat="1" ht="66.75" customHeight="1">
      <c r="A13" s="28">
        <v>2</v>
      </c>
      <c r="B13" s="28"/>
      <c r="C13" s="28"/>
      <c r="D13" s="10" t="s">
        <v>512</v>
      </c>
      <c r="E13" s="38">
        <f>E14</f>
        <v>3681.2</v>
      </c>
    </row>
    <row r="14" spans="1:5" s="73" customFormat="1" ht="33">
      <c r="A14" s="28"/>
      <c r="B14" s="11" t="s">
        <v>484</v>
      </c>
      <c r="C14" s="11" t="s">
        <v>513</v>
      </c>
      <c r="D14" s="12" t="s">
        <v>164</v>
      </c>
      <c r="E14" s="19">
        <f>'№4'!F620</f>
        <v>3681.2</v>
      </c>
    </row>
    <row r="15" spans="1:5" s="73" customFormat="1" ht="66">
      <c r="A15" s="28">
        <v>3</v>
      </c>
      <c r="B15" s="28"/>
      <c r="C15" s="28"/>
      <c r="D15" s="10" t="s">
        <v>519</v>
      </c>
      <c r="E15" s="38">
        <f>E16</f>
        <v>632</v>
      </c>
    </row>
    <row r="16" spans="1:5" s="73" customFormat="1" ht="16.5">
      <c r="A16" s="28"/>
      <c r="B16" s="56" t="s">
        <v>280</v>
      </c>
      <c r="C16" s="11" t="s">
        <v>518</v>
      </c>
      <c r="D16" s="74" t="s">
        <v>472</v>
      </c>
      <c r="E16" s="33">
        <f>'№4'!F42</f>
        <v>632</v>
      </c>
    </row>
    <row r="17" spans="1:5" s="73" customFormat="1" ht="24.75" customHeight="1">
      <c r="A17" s="28">
        <v>4</v>
      </c>
      <c r="B17" s="28"/>
      <c r="C17" s="28"/>
      <c r="D17" s="10" t="s">
        <v>517</v>
      </c>
      <c r="E17" s="38">
        <f>E18</f>
        <v>1355.7</v>
      </c>
    </row>
    <row r="18" spans="1:5" s="73" customFormat="1" ht="16.5">
      <c r="A18" s="28"/>
      <c r="B18" s="56" t="s">
        <v>456</v>
      </c>
      <c r="C18" s="56" t="s">
        <v>516</v>
      </c>
      <c r="D18" s="12" t="s">
        <v>472</v>
      </c>
      <c r="E18" s="33">
        <f>'№4'!F76</f>
        <v>1355.7</v>
      </c>
    </row>
    <row r="19" spans="1:5" s="73" customFormat="1" ht="35.25" customHeight="1">
      <c r="A19" s="28">
        <v>5</v>
      </c>
      <c r="B19" s="28"/>
      <c r="C19" s="28"/>
      <c r="D19" s="10" t="s">
        <v>511</v>
      </c>
      <c r="E19" s="38">
        <f>E20</f>
        <v>2499.3</v>
      </c>
    </row>
    <row r="20" spans="1:5" s="73" customFormat="1" ht="33">
      <c r="A20" s="28"/>
      <c r="B20" s="11" t="s">
        <v>288</v>
      </c>
      <c r="C20" s="15" t="s">
        <v>510</v>
      </c>
      <c r="D20" s="12" t="s">
        <v>164</v>
      </c>
      <c r="E20" s="19">
        <f>'№4'!F522</f>
        <v>2499.3</v>
      </c>
    </row>
    <row r="21" spans="1:5" s="73" customFormat="1" ht="82.5">
      <c r="A21" s="28">
        <v>6</v>
      </c>
      <c r="B21" s="28"/>
      <c r="C21" s="28"/>
      <c r="D21" s="10" t="s">
        <v>500</v>
      </c>
      <c r="E21" s="38">
        <f>E22</f>
        <v>329.5</v>
      </c>
    </row>
    <row r="22" spans="1:5" s="73" customFormat="1" ht="18.75" customHeight="1">
      <c r="A22" s="28"/>
      <c r="B22" s="11" t="s">
        <v>300</v>
      </c>
      <c r="C22" s="56" t="s">
        <v>499</v>
      </c>
      <c r="D22" s="12" t="s">
        <v>472</v>
      </c>
      <c r="E22" s="19">
        <f>'№4'!F65</f>
        <v>329.5</v>
      </c>
    </row>
    <row r="23" spans="1:5" s="73" customFormat="1" ht="66">
      <c r="A23" s="28">
        <v>7</v>
      </c>
      <c r="B23" s="28"/>
      <c r="C23" s="28"/>
      <c r="D23" s="10" t="s">
        <v>493</v>
      </c>
      <c r="E23" s="38">
        <f>E24</f>
        <v>4180.5</v>
      </c>
    </row>
    <row r="24" spans="1:5" s="73" customFormat="1" ht="33">
      <c r="A24" s="28"/>
      <c r="B24" s="11" t="s">
        <v>484</v>
      </c>
      <c r="C24" s="56" t="s">
        <v>492</v>
      </c>
      <c r="D24" s="12" t="s">
        <v>144</v>
      </c>
      <c r="E24" s="33">
        <f>'№4'!F372</f>
        <v>4180.5</v>
      </c>
    </row>
    <row r="25" spans="1:5" s="73" customFormat="1" ht="36" customHeight="1">
      <c r="A25" s="28">
        <v>8</v>
      </c>
      <c r="B25" s="28"/>
      <c r="C25" s="28"/>
      <c r="D25" s="10" t="s">
        <v>533</v>
      </c>
      <c r="E25" s="38">
        <f>E26</f>
        <v>48378.1</v>
      </c>
    </row>
    <row r="26" spans="1:5" s="73" customFormat="1" ht="16.5">
      <c r="A26" s="28"/>
      <c r="B26" s="56" t="s">
        <v>136</v>
      </c>
      <c r="C26" s="56" t="s">
        <v>534</v>
      </c>
      <c r="D26" s="12" t="s">
        <v>472</v>
      </c>
      <c r="E26" s="33">
        <f>'№4'!F121</f>
        <v>48378.1</v>
      </c>
    </row>
    <row r="27" spans="1:5" s="73" customFormat="1" ht="49.5">
      <c r="A27" s="28">
        <v>9</v>
      </c>
      <c r="B27" s="28"/>
      <c r="C27" s="28"/>
      <c r="D27" s="10" t="s">
        <v>585</v>
      </c>
      <c r="E27" s="38">
        <f>SUM(E28:E33)</f>
        <v>7877</v>
      </c>
    </row>
    <row r="28" spans="1:5" s="73" customFormat="1" ht="16.5">
      <c r="A28" s="28"/>
      <c r="B28" s="56" t="s">
        <v>274</v>
      </c>
      <c r="C28" s="56" t="s">
        <v>188</v>
      </c>
      <c r="D28" s="12" t="s">
        <v>472</v>
      </c>
      <c r="E28" s="33">
        <v>200</v>
      </c>
    </row>
    <row r="29" spans="1:5" s="73" customFormat="1" ht="16.5">
      <c r="A29" s="28"/>
      <c r="B29" s="56" t="s">
        <v>274</v>
      </c>
      <c r="C29" s="56" t="s">
        <v>588</v>
      </c>
      <c r="D29" s="12" t="s">
        <v>472</v>
      </c>
      <c r="E29" s="33">
        <v>100</v>
      </c>
    </row>
    <row r="30" spans="1:5" s="73" customFormat="1" ht="33">
      <c r="A30" s="28"/>
      <c r="B30" s="56" t="s">
        <v>288</v>
      </c>
      <c r="C30" s="56" t="s">
        <v>379</v>
      </c>
      <c r="D30" s="74" t="s">
        <v>143</v>
      </c>
      <c r="E30" s="33">
        <v>1632.8</v>
      </c>
    </row>
    <row r="31" spans="1:5" s="73" customFormat="1" ht="33">
      <c r="A31" s="28"/>
      <c r="B31" s="56" t="s">
        <v>306</v>
      </c>
      <c r="C31" s="56" t="s">
        <v>342</v>
      </c>
      <c r="D31" s="74" t="s">
        <v>143</v>
      </c>
      <c r="E31" s="33">
        <v>1940</v>
      </c>
    </row>
    <row r="32" spans="1:5" s="73" customFormat="1" ht="33" customHeight="1">
      <c r="A32" s="28"/>
      <c r="B32" s="56" t="s">
        <v>287</v>
      </c>
      <c r="C32" s="56" t="s">
        <v>381</v>
      </c>
      <c r="D32" s="74" t="s">
        <v>164</v>
      </c>
      <c r="E32" s="33">
        <f>197.9</f>
        <v>197.9</v>
      </c>
    </row>
    <row r="33" spans="1:5" s="73" customFormat="1" ht="33">
      <c r="A33" s="28"/>
      <c r="B33" s="56" t="s">
        <v>288</v>
      </c>
      <c r="C33" s="56" t="s">
        <v>374</v>
      </c>
      <c r="D33" s="74" t="s">
        <v>164</v>
      </c>
      <c r="E33" s="33">
        <f>706.3+3100</f>
        <v>3806.3</v>
      </c>
    </row>
    <row r="34" spans="1:5" s="73" customFormat="1" ht="49.5">
      <c r="A34" s="28">
        <v>10</v>
      </c>
      <c r="B34" s="28"/>
      <c r="C34" s="28"/>
      <c r="D34" s="10" t="s">
        <v>535</v>
      </c>
      <c r="E34" s="38">
        <f>E35</f>
        <v>5308</v>
      </c>
    </row>
    <row r="35" spans="1:5" s="73" customFormat="1" ht="16.5">
      <c r="A35" s="28"/>
      <c r="B35" s="56" t="s">
        <v>136</v>
      </c>
      <c r="C35" s="56" t="s">
        <v>536</v>
      </c>
      <c r="D35" s="12" t="s">
        <v>472</v>
      </c>
      <c r="E35" s="33">
        <f>'№4'!F125</f>
        <v>5308</v>
      </c>
    </row>
    <row r="36" spans="1:5" s="73" customFormat="1" ht="37.5" customHeight="1">
      <c r="A36" s="28">
        <v>11</v>
      </c>
      <c r="B36" s="28"/>
      <c r="C36" s="28"/>
      <c r="D36" s="10" t="s">
        <v>565</v>
      </c>
      <c r="E36" s="38">
        <f>E37</f>
        <v>1175.3</v>
      </c>
    </row>
    <row r="37" spans="1:5" s="73" customFormat="1" ht="33">
      <c r="A37" s="28"/>
      <c r="B37" s="56" t="s">
        <v>272</v>
      </c>
      <c r="C37" s="56" t="s">
        <v>522</v>
      </c>
      <c r="D37" s="74" t="s">
        <v>143</v>
      </c>
      <c r="E37" s="19">
        <f>'№4'!F452</f>
        <v>1175.3</v>
      </c>
    </row>
    <row r="38" spans="1:5" ht="49.5">
      <c r="A38" s="28">
        <v>12</v>
      </c>
      <c r="B38" s="6"/>
      <c r="C38" s="6"/>
      <c r="D38" s="10" t="s">
        <v>566</v>
      </c>
      <c r="E38" s="38">
        <f>E39</f>
        <v>1322.1</v>
      </c>
    </row>
    <row r="39" spans="1:5" ht="33">
      <c r="A39" s="6"/>
      <c r="B39" s="56" t="s">
        <v>272</v>
      </c>
      <c r="C39" s="56" t="s">
        <v>564</v>
      </c>
      <c r="D39" s="74" t="s">
        <v>143</v>
      </c>
      <c r="E39" s="8">
        <f>'№4'!F459</f>
        <v>1322.1</v>
      </c>
    </row>
    <row r="40" spans="1:5" ht="66">
      <c r="A40" s="28">
        <v>13</v>
      </c>
      <c r="B40" s="6"/>
      <c r="C40" s="6"/>
      <c r="D40" s="10" t="s">
        <v>567</v>
      </c>
      <c r="E40" s="38">
        <f>E41</f>
        <v>22163</v>
      </c>
    </row>
    <row r="41" spans="1:5" ht="16.5">
      <c r="A41" s="6"/>
      <c r="B41" s="56" t="s">
        <v>288</v>
      </c>
      <c r="C41" s="11" t="s">
        <v>526</v>
      </c>
      <c r="D41" s="12" t="s">
        <v>472</v>
      </c>
      <c r="E41" s="82">
        <f>'№4'!F199</f>
        <v>22163</v>
      </c>
    </row>
    <row r="42" spans="1:5" ht="53.25" customHeight="1">
      <c r="A42" s="28">
        <v>14</v>
      </c>
      <c r="B42" s="6"/>
      <c r="C42" s="6"/>
      <c r="D42" s="10" t="s">
        <v>573</v>
      </c>
      <c r="E42" s="38">
        <f>E43</f>
        <v>11032.4</v>
      </c>
    </row>
    <row r="43" spans="1:5" ht="16.5">
      <c r="A43" s="6"/>
      <c r="B43" s="56" t="s">
        <v>134</v>
      </c>
      <c r="C43" s="56" t="s">
        <v>574</v>
      </c>
      <c r="D43" s="12" t="s">
        <v>472</v>
      </c>
      <c r="E43" s="8">
        <f>'№4'!F144</f>
        <v>11032.4</v>
      </c>
    </row>
    <row r="44" spans="1:5" ht="53.25" customHeight="1">
      <c r="A44" s="28">
        <v>15</v>
      </c>
      <c r="B44" s="6"/>
      <c r="C44" s="6"/>
      <c r="D44" s="10" t="s">
        <v>590</v>
      </c>
      <c r="E44" s="38">
        <f>E45</f>
        <v>4763</v>
      </c>
    </row>
    <row r="45" spans="1:5" ht="33">
      <c r="A45" s="6"/>
      <c r="B45" s="56" t="s">
        <v>288</v>
      </c>
      <c r="C45" s="11" t="s">
        <v>589</v>
      </c>
      <c r="D45" s="74" t="s">
        <v>164</v>
      </c>
      <c r="E45" s="82">
        <f>'№4'!F554</f>
        <v>4763</v>
      </c>
    </row>
    <row r="46" spans="1:5" ht="148.5">
      <c r="A46" s="28">
        <v>16</v>
      </c>
      <c r="B46" s="6"/>
      <c r="C46" s="6"/>
      <c r="D46" s="10" t="s">
        <v>594</v>
      </c>
      <c r="E46" s="38">
        <f>E47</f>
        <v>18.4</v>
      </c>
    </row>
    <row r="47" spans="1:5" ht="33">
      <c r="A47" s="6"/>
      <c r="B47" s="56" t="s">
        <v>272</v>
      </c>
      <c r="C47" s="6" t="s">
        <v>595</v>
      </c>
      <c r="D47" s="74" t="s">
        <v>164</v>
      </c>
      <c r="E47" s="8">
        <f>'№4'!F612</f>
        <v>18.4</v>
      </c>
    </row>
  </sheetData>
  <sheetProtection/>
  <mergeCells count="4">
    <mergeCell ref="D1:E1"/>
    <mergeCell ref="D2:E2"/>
    <mergeCell ref="D3:E3"/>
    <mergeCell ref="A5:E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User</cp:lastModifiedBy>
  <cp:lastPrinted>2013-03-18T07:03:02Z</cp:lastPrinted>
  <dcterms:created xsi:type="dcterms:W3CDTF">2007-11-30T05:39:28Z</dcterms:created>
  <dcterms:modified xsi:type="dcterms:W3CDTF">2013-03-28T07:55:24Z</dcterms:modified>
  <cp:category/>
  <cp:version/>
  <cp:contentType/>
  <cp:contentStatus/>
</cp:coreProperties>
</file>