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</sheets>
  <definedNames/>
  <calcPr fullCalcOnLoad="1"/>
</workbook>
</file>

<file path=xl/sharedStrings.xml><?xml version="1.0" encoding="utf-8"?>
<sst xmlns="http://schemas.openxmlformats.org/spreadsheetml/2006/main" count="4101" uniqueCount="680">
  <si>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</si>
  <si>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</si>
  <si>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</si>
  <si>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</si>
  <si>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</si>
  <si>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</si>
  <si>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</si>
  <si>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</si>
  <si>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</si>
  <si>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</si>
  <si>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</si>
  <si>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</si>
  <si>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</si>
  <si>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</si>
  <si>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</si>
  <si>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</si>
  <si>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</si>
  <si>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</si>
  <si>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</si>
  <si>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</si>
  <si>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</si>
  <si>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</si>
  <si>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</si>
  <si>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</si>
  <si>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</si>
  <si>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</si>
  <si>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</si>
  <si>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</si>
  <si>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</si>
  <si>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</si>
  <si>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</si>
  <si>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</si>
  <si>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</si>
  <si>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</si>
  <si>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</si>
  <si>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</si>
  <si>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</si>
  <si>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</si>
  <si>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</si>
  <si>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</si>
  <si>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</si>
  <si>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</si>
  <si>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</si>
  <si>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</si>
  <si>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</si>
  <si>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</si>
  <si>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</si>
  <si>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</si>
  <si>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</si>
  <si>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</si>
  <si>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</si>
  <si>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</si>
  <si>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</si>
  <si>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</si>
  <si>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</si>
  <si>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</si>
  <si>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</si>
  <si>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</si>
  <si>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</si>
  <si>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</si>
  <si>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</si>
  <si>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</si>
  <si>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</si>
  <si>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</si>
  <si>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</si>
  <si>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</si>
  <si>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</si>
  <si>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</si>
  <si>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</si>
  <si>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</si>
  <si>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</si>
  <si>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</si>
  <si>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</si>
  <si>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</si>
  <si>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</si>
  <si>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</si>
  <si>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</si>
  <si>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</si>
  <si>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</si>
  <si>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</si>
  <si>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</si>
  <si>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</si>
  <si>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</si>
  <si>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</si>
  <si>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</si>
  <si>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</si>
  <si>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</si>
  <si>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</si>
  <si>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</si>
  <si>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</si>
  <si>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</si>
  <si>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</si>
  <si>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</si>
  <si>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</si>
  <si>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</si>
  <si>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</si>
  <si>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</si>
  <si>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</si>
  <si>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</si>
  <si>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</si>
  <si>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</si>
  <si>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</si>
  <si>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</si>
  <si>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</si>
  <si>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</si>
  <si>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</si>
  <si>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</si>
  <si>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 xml:space="preserve">Культура,  кинематография </t>
  </si>
  <si>
    <t>0616104</t>
  </si>
  <si>
    <t>0526102</t>
  </si>
  <si>
    <t>0536103</t>
  </si>
  <si>
    <t>0226101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</si>
  <si>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</si>
  <si>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</si>
  <si>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</si>
  <si>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</si>
  <si>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</si>
  <si>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</si>
  <si>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</si>
  <si>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</si>
  <si>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</si>
  <si>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</si>
  <si>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</si>
  <si>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</si>
  <si>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</si>
  <si>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</si>
  <si>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</si>
  <si>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</si>
  <si>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</si>
  <si>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</si>
  <si>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</si>
  <si>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</si>
  <si>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</si>
  <si>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</si>
  <si>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</si>
  <si>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</si>
  <si>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</si>
  <si>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</si>
  <si>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</si>
  <si>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</si>
  <si>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</si>
  <si>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</si>
  <si>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</si>
  <si>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</si>
  <si>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</si>
  <si>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</si>
  <si>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</si>
  <si>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</si>
  <si>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</si>
  <si>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</si>
  <si>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</si>
  <si>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</si>
  <si>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</si>
  <si>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</si>
  <si>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</si>
  <si>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</si>
  <si>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</si>
  <si>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</si>
  <si>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</si>
  <si>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</si>
  <si>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</si>
  <si>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</si>
  <si>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</si>
  <si>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</si>
  <si>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</si>
  <si>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</si>
  <si>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</si>
  <si>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</si>
  <si>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</si>
  <si>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</si>
  <si>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</si>
  <si>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</si>
  <si>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</si>
  <si>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</si>
  <si>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</si>
  <si>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</si>
  <si>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</si>
  <si>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</si>
  <si>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</si>
  <si>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</si>
  <si>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</si>
  <si>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</si>
  <si>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</si>
  <si>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</si>
  <si>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</si>
  <si>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</si>
  <si>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</si>
  <si>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</si>
  <si>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</si>
  <si>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</si>
  <si>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</si>
  <si>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</si>
  <si>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</si>
  <si>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</si>
  <si>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</si>
  <si>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</si>
  <si>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</si>
  <si>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</si>
  <si>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</si>
  <si>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</si>
  <si>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</si>
  <si>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</si>
  <si>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</si>
  <si>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</si>
  <si>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</si>
  <si>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</si>
  <si>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</si>
  <si>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</si>
  <si>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</si>
  <si>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</si>
  <si>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</si>
  <si>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</si>
  <si>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</si>
  <si>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</si>
  <si>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</si>
  <si>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</si>
  <si>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</si>
  <si>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</si>
  <si>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</si>
  <si>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</si>
  <si>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</si>
  <si>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</si>
  <si>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</si>
  <si>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</si>
  <si>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</si>
  <si>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</si>
  <si>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</si>
  <si>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</si>
  <si>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</si>
  <si>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</si>
  <si>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</si>
  <si>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</si>
  <si>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</si>
  <si>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</si>
  <si>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</si>
  <si>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</si>
  <si>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</si>
  <si>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</si>
  <si>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</si>
  <si>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</si>
  <si>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</si>
  <si>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</si>
  <si>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</si>
  <si>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</si>
  <si>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</si>
  <si>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</si>
  <si>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</si>
  <si>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</si>
  <si>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</si>
  <si>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</si>
  <si>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</si>
  <si>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</si>
  <si>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</si>
  <si>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</si>
  <si>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</si>
  <si>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</si>
  <si>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</si>
  <si>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</si>
  <si>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</si>
  <si>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</si>
  <si>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</si>
  <si>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</si>
  <si>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</si>
  <si>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</si>
  <si>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</si>
  <si>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</si>
  <si>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</si>
  <si>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</si>
  <si>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</si>
  <si>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</si>
  <si>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</si>
  <si>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</si>
  <si>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</si>
  <si>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</si>
  <si>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</si>
  <si>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</si>
  <si>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</si>
  <si>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</si>
  <si>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</si>
  <si>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</si>
  <si>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</si>
  <si>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</si>
  <si>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</si>
  <si>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</si>
  <si>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</si>
  <si>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</si>
  <si>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</si>
  <si>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</si>
  <si>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</si>
  <si>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</si>
  <si>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</si>
  <si>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</si>
  <si>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</si>
  <si>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</si>
  <si>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</si>
  <si>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</si>
  <si>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</si>
  <si>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</si>
  <si>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</si>
  <si>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</si>
  <si>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</si>
  <si>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</si>
  <si>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</si>
  <si>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</si>
  <si>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</si>
  <si>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</si>
  <si>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</si>
  <si>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</si>
  <si>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</si>
  <si>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</si>
  <si>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</si>
  <si>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</si>
  <si>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</si>
  <si>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</si>
  <si>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</si>
  <si>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</si>
  <si>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</si>
  <si>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</si>
  <si>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</si>
  <si>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</si>
  <si>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</si>
  <si>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</si>
  <si>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</si>
  <si>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</si>
  <si>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</si>
  <si>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</si>
  <si>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</si>
  <si>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</si>
  <si>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</si>
  <si>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</si>
  <si>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</si>
  <si>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</si>
  <si>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</si>
  <si>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</si>
  <si>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</si>
  <si>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</si>
  <si>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</si>
  <si>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</si>
  <si>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</si>
  <si>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</si>
  <si>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</si>
  <si>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</si>
  <si>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</si>
  <si>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</si>
  <si>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</si>
  <si>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</si>
  <si>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</si>
  <si>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</si>
  <si>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</si>
  <si>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</si>
  <si>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</si>
  <si>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</si>
  <si>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</si>
  <si>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</si>
  <si>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</si>
  <si>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</si>
  <si>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</si>
  <si>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</si>
  <si>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</si>
  <si>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</si>
  <si>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</si>
  <si>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</si>
  <si>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</si>
  <si>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</si>
  <si>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</si>
  <si>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</si>
  <si>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</si>
  <si>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</si>
  <si>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</si>
  <si>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</si>
  <si>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</si>
  <si>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</si>
  <si>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</si>
  <si>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</si>
  <si>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</si>
  <si>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</si>
  <si>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</si>
  <si>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</si>
  <si>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</si>
  <si>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Создание памятника Преподобному Ефрему Новоторжскому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</si>
  <si>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</si>
  <si>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</si>
  <si>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</si>
  <si>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</si>
  <si>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</si>
  <si>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</si>
  <si>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</si>
  <si>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</si>
  <si>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</si>
  <si>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</si>
  <si>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</si>
  <si>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</si>
  <si>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Приложение 8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</si>
  <si>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</si>
  <si>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 xml:space="preserve">расходы на обеспечение образовательного процесса </t>
  </si>
  <si>
    <t>Приложение 3</t>
  </si>
  <si>
    <t>Приложение 4</t>
  </si>
  <si>
    <t>Приложение 5</t>
  </si>
  <si>
    <t>Приложение 6</t>
  </si>
  <si>
    <t>Приложение 7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</si>
  <si>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</si>
  <si>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</si>
  <si>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</si>
  <si>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</si>
  <si>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</si>
  <si>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</si>
  <si>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0541007</t>
  </si>
  <si>
    <t>Разработка генеральной схемы очистки территории муниципального образования город Торжок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</si>
  <si>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</si>
  <si>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</si>
  <si>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</si>
  <si>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</si>
  <si>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</si>
  <si>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</si>
  <si>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заработная плата с начислениями и компенсационными выплатами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</si>
  <si>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</si>
  <si>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</si>
  <si>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</si>
  <si>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</si>
  <si>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</si>
  <si>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</si>
  <si>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</si>
  <si>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</si>
  <si>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</si>
  <si>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</si>
  <si>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</si>
  <si>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</si>
  <si>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</si>
  <si>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</si>
  <si>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</si>
  <si>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</si>
  <si>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</si>
  <si>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</si>
  <si>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</si>
  <si>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</si>
  <si>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</si>
  <si>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</si>
  <si>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</si>
  <si>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</si>
  <si>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</si>
  <si>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</si>
  <si>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</si>
  <si>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</si>
  <si>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</si>
  <si>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</si>
  <si>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</si>
  <si>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</si>
  <si>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</si>
  <si>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</si>
  <si>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</si>
  <si>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</si>
  <si>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</si>
  <si>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</si>
  <si>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</si>
  <si>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</si>
  <si>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</si>
  <si>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</si>
  <si>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</si>
  <si>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</si>
  <si>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</si>
  <si>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</si>
  <si>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</si>
  <si>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</si>
  <si>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</si>
  <si>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</si>
  <si>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</si>
  <si>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</si>
  <si>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</si>
  <si>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</si>
  <si>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</si>
  <si>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</si>
  <si>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</si>
  <si>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</si>
  <si>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</si>
  <si>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</si>
  <si>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</si>
  <si>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</si>
  <si>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</si>
  <si>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</si>
  <si>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</si>
  <si>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0111002</t>
  </si>
  <si>
    <t>Организация и обеспечение отдыха и оздоровление детей города Торжка</t>
  </si>
  <si>
    <t>0117231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</si>
  <si>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</si>
  <si>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</si>
  <si>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</si>
  <si>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</si>
  <si>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</si>
  <si>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0816106</t>
  </si>
  <si>
    <t>Разработка проектно-сметной документации на проведение капитального ремонта помещения по ул. Металлистов для размещения филиала ГАУ "МФЦ"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</si>
  <si>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</si>
  <si>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 плановый период  2015 и 2016 годов</t>
  </si>
  <si>
    <t>Код классификации Российской Федерации</t>
  </si>
  <si>
    <t>Наименование дохода</t>
  </si>
  <si>
    <t>сумма тыс.руб.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</si>
  <si>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</si>
  <si>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</si>
  <si>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</si>
  <si>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</si>
  <si>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</si>
  <si>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</si>
  <si>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</si>
  <si>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</si>
  <si>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</si>
  <si>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</si>
  <si>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</si>
  <si>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</si>
  <si>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</si>
  <si>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</si>
  <si>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</si>
  <si>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 производимые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</si>
  <si>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</si>
  <si>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</si>
  <si>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</si>
  <si>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</si>
  <si>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</si>
  <si>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</si>
  <si>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</si>
  <si>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</si>
  <si>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</si>
  <si>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</si>
  <si>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</si>
  <si>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</si>
  <si>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</si>
  <si>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</si>
  <si>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</si>
  <si>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</si>
  <si>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</si>
  <si>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</si>
  <si>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</si>
  <si>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</si>
  <si>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</si>
  <si>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</si>
  <si>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</si>
  <si>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</si>
  <si>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</si>
  <si>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</si>
  <si>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</si>
  <si>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</si>
  <si>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</si>
  <si>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</si>
  <si>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</si>
  <si>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</si>
  <si>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</si>
  <si>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</si>
  <si>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</si>
  <si>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</si>
  <si>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</si>
  <si>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</si>
  <si>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</si>
  <si>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</si>
  <si>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</si>
  <si>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</si>
  <si>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</si>
  <si>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</si>
  <si>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</si>
  <si>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</si>
  <si>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</si>
  <si>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</si>
  <si>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</si>
  <si>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</si>
  <si>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</si>
  <si>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</si>
  <si>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</si>
  <si>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</si>
  <si>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</si>
  <si>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</si>
  <si>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</si>
  <si>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</si>
  <si>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</si>
  <si>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</si>
  <si>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</si>
  <si>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</si>
  <si>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</si>
  <si>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</si>
  <si>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</si>
  <si>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</si>
  <si>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</si>
  <si>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</si>
  <si>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</si>
  <si>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</si>
  <si>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</si>
  <si>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</si>
  <si>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</si>
  <si>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</si>
  <si>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</si>
  <si>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</si>
  <si>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</si>
  <si>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</si>
  <si>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</si>
  <si>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</si>
  <si>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</si>
  <si>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</si>
  <si>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</si>
  <si>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</si>
  <si>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</si>
  <si>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</si>
  <si>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</si>
  <si>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</si>
  <si>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</si>
  <si>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</si>
  <si>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</si>
  <si>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</si>
  <si>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</si>
  <si>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</si>
  <si>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</si>
  <si>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</si>
  <si>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</si>
  <si>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</si>
  <si>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</si>
  <si>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</si>
  <si>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</si>
  <si>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</si>
  <si>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</si>
  <si>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</si>
  <si>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</si>
  <si>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</si>
  <si>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</si>
  <si>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</si>
  <si>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</si>
  <si>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</si>
  <si>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</si>
  <si>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</si>
  <si>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</si>
  <si>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</si>
  <si>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</si>
  <si>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</si>
  <si>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</si>
  <si>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</si>
  <si>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</si>
  <si>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</si>
  <si>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</si>
  <si>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</si>
  <si>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</si>
  <si>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</si>
  <si>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</si>
  <si>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</si>
  <si>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</si>
  <si>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</si>
  <si>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</si>
  <si>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</si>
  <si>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</si>
  <si>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</si>
  <si>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</si>
  <si>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</si>
  <si>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</si>
  <si>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</si>
  <si>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</si>
  <si>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</si>
  <si>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</si>
  <si>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</si>
  <si>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000 2 02 02999 04  0000 151</t>
  </si>
  <si>
    <t>Прочие субсидии бюджетам городских округов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</si>
  <si>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</si>
  <si>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</si>
  <si>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</si>
  <si>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</si>
  <si>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</si>
  <si>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</si>
  <si>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</si>
  <si>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</si>
  <si>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</si>
  <si>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</si>
  <si>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</si>
  <si>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</si>
  <si>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</si>
  <si>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</si>
  <si>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</si>
  <si>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</si>
  <si>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</si>
  <si>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</si>
  <si>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000 2 07 00000 00 0000 180</t>
  </si>
  <si>
    <t>Прочие безвозмездные поступления</t>
  </si>
  <si>
    <t>000 2 07 04050 04 0000 180</t>
  </si>
  <si>
    <t xml:space="preserve">Прочие безвозмездные поступления в бюджеты городских округов </t>
  </si>
  <si>
    <t>Приложение 2</t>
  </si>
  <si>
    <t>Думы  от  26.03.2014  № 230</t>
  </si>
  <si>
    <t xml:space="preserve"> Думы от  26.03.2014 № 230</t>
  </si>
  <si>
    <t>Думы  от  26.03.2014 № 230</t>
  </si>
  <si>
    <t>Думы   от 26.03.2014 № 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</si>
</sst>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166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2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3" fillId="0" borderId="10" xfId="53" applyNumberFormat="1" applyFont="1" applyFill="1" applyBorder="1" applyAlignment="1">
      <alignment horizontal="center" vertical="center" wrapText="1"/>
      <protection/>
    </xf>
    <xf numFmtId="166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6" xfId="0" applyFont="1" applyBorder="1" applyAlignment="1">
      <alignment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0.625" style="2" customWidth="1"/>
    <col min="2" max="2" width="51.00390625" style="2" customWidth="1"/>
    <col min="3" max="3" width="13.25390625" style="25" customWidth="1"/>
    <col min="4" max="4" width="13.625" style="2" customWidth="1"/>
    <col min="5" max="5" width="12.375" style="2" customWidth="1"/>
    <col min="6" max="16384" width="9.125" style="2" customWidth="1"/>
  </cols>
  <sheetData>
    <row r="1" spans="1:5" ht="16.5">
      <c r="A1" s="185" t="s">
        <v>477</v>
      </c>
      <c r="B1" s="185"/>
      <c r="C1" s="185"/>
      <c r="D1" s="185"/>
      <c r="E1" s="185"/>
    </row>
    <row r="2" spans="1:5" ht="16.5">
      <c r="A2" s="185" t="s">
        <v>467</v>
      </c>
      <c r="B2" s="185"/>
      <c r="C2" s="185"/>
      <c r="D2" s="185"/>
      <c r="E2" s="185"/>
    </row>
    <row r="3" spans="1:5" ht="16.5">
      <c r="A3" s="185" t="s">
        <v>676</v>
      </c>
      <c r="B3" s="185"/>
      <c r="C3" s="185"/>
      <c r="D3" s="185"/>
      <c r="E3" s="185"/>
    </row>
    <row r="5" spans="1:5" ht="16.5">
      <c r="A5" s="179" t="s">
        <v>0</v>
      </c>
      <c r="B5" s="179"/>
      <c r="C5" s="179"/>
      <c r="D5" s="179"/>
      <c r="E5" s="179"/>
    </row>
    <row r="6" spans="1:5" ht="16.5">
      <c r="A6" s="179" t="s">
        <v>113</v>
      </c>
      <c r="B6" s="179"/>
      <c r="C6" s="179"/>
      <c r="D6" s="179"/>
      <c r="E6" s="179"/>
    </row>
    <row r="8" spans="1:5" ht="16.5">
      <c r="A8" s="173" t="s">
        <v>1</v>
      </c>
      <c r="B8" s="176" t="s">
        <v>474</v>
      </c>
      <c r="C8" s="182" t="s">
        <v>65</v>
      </c>
      <c r="D8" s="183"/>
      <c r="E8" s="184"/>
    </row>
    <row r="9" spans="1:5" ht="16.5">
      <c r="A9" s="174"/>
      <c r="B9" s="177"/>
      <c r="C9" s="176" t="s">
        <v>448</v>
      </c>
      <c r="D9" s="180" t="s">
        <v>115</v>
      </c>
      <c r="E9" s="181"/>
    </row>
    <row r="10" spans="1:5" ht="16.5">
      <c r="A10" s="175"/>
      <c r="B10" s="178"/>
      <c r="C10" s="178"/>
      <c r="D10" s="27" t="s">
        <v>78</v>
      </c>
      <c r="E10" s="27" t="s">
        <v>114</v>
      </c>
    </row>
    <row r="11" spans="1:5" ht="16.5">
      <c r="A11" s="40" t="s">
        <v>447</v>
      </c>
      <c r="B11" s="41">
        <v>2</v>
      </c>
      <c r="C11" s="41">
        <v>3</v>
      </c>
      <c r="D11" s="37">
        <v>4</v>
      </c>
      <c r="E11" s="37">
        <v>5</v>
      </c>
    </row>
    <row r="12" spans="1:5" ht="33">
      <c r="A12" s="18" t="s">
        <v>99</v>
      </c>
      <c r="B12" s="19" t="s">
        <v>454</v>
      </c>
      <c r="C12" s="43">
        <f>C13+C15</f>
        <v>2000</v>
      </c>
      <c r="D12" s="43">
        <f>D13+D15</f>
        <v>13000</v>
      </c>
      <c r="E12" s="43">
        <f>E13+E15</f>
        <v>-3000</v>
      </c>
    </row>
    <row r="13" spans="1:5" ht="33">
      <c r="A13" s="20" t="s">
        <v>100</v>
      </c>
      <c r="B13" s="21" t="s">
        <v>101</v>
      </c>
      <c r="C13" s="44">
        <f>C14</f>
        <v>2000</v>
      </c>
      <c r="D13" s="44">
        <f>D14</f>
        <v>15000</v>
      </c>
      <c r="E13" s="44">
        <f>E14</f>
        <v>5000</v>
      </c>
    </row>
    <row r="14" spans="1:5" ht="49.5">
      <c r="A14" s="20" t="s">
        <v>102</v>
      </c>
      <c r="B14" s="11" t="s">
        <v>105</v>
      </c>
      <c r="C14" s="44">
        <v>2000</v>
      </c>
      <c r="D14" s="44">
        <v>15000</v>
      </c>
      <c r="E14" s="44">
        <v>5000</v>
      </c>
    </row>
    <row r="15" spans="1:5" ht="49.5">
      <c r="A15" s="20" t="s">
        <v>103</v>
      </c>
      <c r="B15" s="11" t="s">
        <v>116</v>
      </c>
      <c r="C15" s="44">
        <f>C16</f>
        <v>0</v>
      </c>
      <c r="D15" s="44">
        <f>D16</f>
        <v>-2000</v>
      </c>
      <c r="E15" s="44">
        <f>E16</f>
        <v>-8000</v>
      </c>
    </row>
    <row r="16" spans="1:5" ht="49.5">
      <c r="A16" s="20" t="s">
        <v>106</v>
      </c>
      <c r="B16" s="11" t="s">
        <v>117</v>
      </c>
      <c r="C16" s="44">
        <v>0</v>
      </c>
      <c r="D16" s="44">
        <v>-2000</v>
      </c>
      <c r="E16" s="44">
        <v>-8000</v>
      </c>
    </row>
    <row r="17" spans="1:5" ht="49.5">
      <c r="A17" s="18" t="s">
        <v>2</v>
      </c>
      <c r="B17" s="19" t="s">
        <v>3</v>
      </c>
      <c r="C17" s="43">
        <f>C20+C18</f>
        <v>4000</v>
      </c>
      <c r="D17" s="43">
        <f>D20+D18</f>
        <v>-6000</v>
      </c>
      <c r="E17" s="43">
        <f>E20+E18</f>
        <v>-10000</v>
      </c>
    </row>
    <row r="18" spans="1:5" ht="49.5">
      <c r="A18" s="20" t="s">
        <v>118</v>
      </c>
      <c r="B18" s="21" t="s">
        <v>120</v>
      </c>
      <c r="C18" s="44">
        <f>C19</f>
        <v>16000</v>
      </c>
      <c r="D18" s="44">
        <f>D19</f>
        <v>0</v>
      </c>
      <c r="E18" s="44">
        <f>E19</f>
        <v>0</v>
      </c>
    </row>
    <row r="19" spans="1:5" ht="66">
      <c r="A19" s="20" t="s">
        <v>119</v>
      </c>
      <c r="B19" s="21" t="s">
        <v>121</v>
      </c>
      <c r="C19" s="44">
        <v>16000</v>
      </c>
      <c r="D19" s="44">
        <v>0</v>
      </c>
      <c r="E19" s="44">
        <v>0</v>
      </c>
    </row>
    <row r="20" spans="1:5" ht="66">
      <c r="A20" s="20" t="s">
        <v>4</v>
      </c>
      <c r="B20" s="21" t="s">
        <v>5</v>
      </c>
      <c r="C20" s="44">
        <f>C21</f>
        <v>-12000</v>
      </c>
      <c r="D20" s="44">
        <f>D21</f>
        <v>-6000</v>
      </c>
      <c r="E20" s="44">
        <f>E21</f>
        <v>-10000</v>
      </c>
    </row>
    <row r="21" spans="1:5" ht="66">
      <c r="A21" s="20" t="s">
        <v>6</v>
      </c>
      <c r="B21" s="21" t="s">
        <v>104</v>
      </c>
      <c r="C21" s="44">
        <v>-12000</v>
      </c>
      <c r="D21" s="44">
        <v>-6000</v>
      </c>
      <c r="E21" s="44">
        <v>-10000</v>
      </c>
    </row>
    <row r="22" spans="1:5" ht="33">
      <c r="A22" s="18" t="s">
        <v>7</v>
      </c>
      <c r="B22" s="19" t="s">
        <v>122</v>
      </c>
      <c r="C22" s="43">
        <f>C23+C26</f>
        <v>17573.5</v>
      </c>
      <c r="D22" s="43">
        <f>D23+D26</f>
        <v>0</v>
      </c>
      <c r="E22" s="43">
        <f>E23+E26</f>
        <v>0</v>
      </c>
    </row>
    <row r="23" spans="1:5" ht="16.5">
      <c r="A23" s="20" t="s">
        <v>8</v>
      </c>
      <c r="B23" s="21" t="s">
        <v>9</v>
      </c>
      <c r="C23" s="44">
        <f aca="true" t="shared" si="0" ref="C23:E24">C24</f>
        <v>-636130.7</v>
      </c>
      <c r="D23" s="44">
        <f t="shared" si="0"/>
        <v>-569620.6</v>
      </c>
      <c r="E23" s="44">
        <f t="shared" si="0"/>
        <v>-570151.6</v>
      </c>
    </row>
    <row r="24" spans="1:5" ht="33">
      <c r="A24" s="20" t="s">
        <v>10</v>
      </c>
      <c r="B24" s="21" t="s">
        <v>11</v>
      </c>
      <c r="C24" s="44">
        <f t="shared" si="0"/>
        <v>-636130.7</v>
      </c>
      <c r="D24" s="44">
        <f t="shared" si="0"/>
        <v>-569620.6</v>
      </c>
      <c r="E24" s="44">
        <f t="shared" si="0"/>
        <v>-570151.6</v>
      </c>
    </row>
    <row r="25" spans="1:5" ht="33">
      <c r="A25" s="20" t="s">
        <v>12</v>
      </c>
      <c r="B25" s="21" t="s">
        <v>13</v>
      </c>
      <c r="C25" s="44">
        <f>-(618130.7+C13+C18)</f>
        <v>-636130.7</v>
      </c>
      <c r="D25" s="44">
        <f>-(554620.6+D13+D18)</f>
        <v>-569620.6</v>
      </c>
      <c r="E25" s="44">
        <f>-(565151.6+E13+E18)</f>
        <v>-570151.6</v>
      </c>
    </row>
    <row r="26" spans="1:5" ht="16.5">
      <c r="A26" s="20" t="s">
        <v>14</v>
      </c>
      <c r="B26" s="21" t="s">
        <v>15</v>
      </c>
      <c r="C26" s="44">
        <f aca="true" t="shared" si="1" ref="C26:E27">C27</f>
        <v>653704.2</v>
      </c>
      <c r="D26" s="44">
        <f t="shared" si="1"/>
        <v>569620.6</v>
      </c>
      <c r="E26" s="44">
        <f t="shared" si="1"/>
        <v>570151.6</v>
      </c>
    </row>
    <row r="27" spans="1:5" ht="33">
      <c r="A27" s="20" t="s">
        <v>16</v>
      </c>
      <c r="B27" s="21" t="s">
        <v>17</v>
      </c>
      <c r="C27" s="44">
        <f t="shared" si="1"/>
        <v>653704.2</v>
      </c>
      <c r="D27" s="44">
        <f t="shared" si="1"/>
        <v>569620.6</v>
      </c>
      <c r="E27" s="44">
        <f t="shared" si="1"/>
        <v>570151.6</v>
      </c>
    </row>
    <row r="28" spans="1:5" ht="33">
      <c r="A28" s="20" t="s">
        <v>18</v>
      </c>
      <c r="B28" s="21" t="s">
        <v>19</v>
      </c>
      <c r="C28" s="44">
        <f>641704.2-(C15+C20)</f>
        <v>653704.2</v>
      </c>
      <c r="D28" s="44">
        <f>561620.6-(D15+D20)</f>
        <v>569620.6</v>
      </c>
      <c r="E28" s="44">
        <f>552151.6-(E15+E20)</f>
        <v>570151.6</v>
      </c>
    </row>
    <row r="29" spans="1:5" ht="16.5">
      <c r="A29" s="172" t="s">
        <v>20</v>
      </c>
      <c r="B29" s="172"/>
      <c r="C29" s="43">
        <f>C22+C17+C12</f>
        <v>23573.5</v>
      </c>
      <c r="D29" s="43">
        <f>D22+D17+D12</f>
        <v>7000</v>
      </c>
      <c r="E29" s="43">
        <f>E22+E17+E12</f>
        <v>-13000</v>
      </c>
    </row>
    <row r="31" spans="1:2" ht="16.5">
      <c r="A31" s="22"/>
      <c r="B31" s="23"/>
    </row>
    <row r="32" ht="16.5">
      <c r="B32" s="1"/>
    </row>
  </sheetData>
  <sheetProtection/>
  <mergeCells count="11">
    <mergeCell ref="A1:E1"/>
    <mergeCell ref="A2:E2"/>
    <mergeCell ref="A3:E3"/>
    <mergeCell ref="A5:E5"/>
    <mergeCell ref="A29:B29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4.625" style="133" customWidth="1"/>
    <col min="2" max="2" width="84.875" style="11" customWidth="1"/>
    <col min="3" max="3" width="13.875" style="124" customWidth="1"/>
    <col min="4" max="4" width="13.375" style="124" customWidth="1"/>
    <col min="5" max="5" width="13.00390625" style="124" customWidth="1"/>
    <col min="6" max="6" width="14.75390625" style="122" customWidth="1"/>
    <col min="7" max="7" width="7.25390625" style="122" customWidth="1"/>
    <col min="8" max="8" width="6.75390625" style="122" customWidth="1"/>
    <col min="9" max="9" width="6.875" style="122" customWidth="1"/>
    <col min="10" max="10" width="6.375" style="122" customWidth="1"/>
    <col min="11" max="21" width="9.125" style="122" customWidth="1"/>
    <col min="22" max="22" width="0.2421875" style="123" customWidth="1"/>
    <col min="23" max="16384" width="9.125" style="123" customWidth="1"/>
  </cols>
  <sheetData>
    <row r="1" spans="1:5" ht="16.5">
      <c r="A1" s="120"/>
      <c r="B1" s="121"/>
      <c r="C1" s="186" t="s">
        <v>675</v>
      </c>
      <c r="D1" s="186"/>
      <c r="E1" s="186"/>
    </row>
    <row r="2" spans="1:5" ht="16.5">
      <c r="A2" s="120"/>
      <c r="B2" s="121"/>
      <c r="C2" s="187" t="s">
        <v>490</v>
      </c>
      <c r="D2" s="187"/>
      <c r="E2" s="187"/>
    </row>
    <row r="3" spans="1:5" ht="16.5">
      <c r="A3" s="120"/>
      <c r="B3" s="121"/>
      <c r="C3" s="186" t="s">
        <v>677</v>
      </c>
      <c r="D3" s="186"/>
      <c r="E3" s="186"/>
    </row>
    <row r="4" spans="1:2" ht="16.5">
      <c r="A4" s="120"/>
      <c r="B4" s="121"/>
    </row>
    <row r="5" spans="1:6" ht="54.75" customHeight="1">
      <c r="A5" s="188" t="s">
        <v>491</v>
      </c>
      <c r="B5" s="188"/>
      <c r="C5" s="188"/>
      <c r="D5" s="188"/>
      <c r="E5" s="188"/>
      <c r="F5" s="125"/>
    </row>
    <row r="6" spans="1:6" ht="16.5">
      <c r="A6" s="125"/>
      <c r="B6" s="125"/>
      <c r="C6" s="125"/>
      <c r="D6" s="125"/>
      <c r="E6" s="125"/>
      <c r="F6" s="125"/>
    </row>
    <row r="7" spans="1:5" ht="16.5">
      <c r="A7" s="189" t="s">
        <v>492</v>
      </c>
      <c r="B7" s="190" t="s">
        <v>493</v>
      </c>
      <c r="C7" s="191" t="s">
        <v>494</v>
      </c>
      <c r="D7" s="191"/>
      <c r="E7" s="191"/>
    </row>
    <row r="8" spans="1:21" s="9" customFormat="1" ht="16.5">
      <c r="A8" s="189"/>
      <c r="B8" s="190"/>
      <c r="C8" s="126" t="s">
        <v>448</v>
      </c>
      <c r="D8" s="126" t="s">
        <v>78</v>
      </c>
      <c r="E8" s="126" t="s">
        <v>114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s="132" customFormat="1" ht="16.5">
      <c r="A9" s="128" t="s">
        <v>495</v>
      </c>
      <c r="B9" s="129" t="s">
        <v>496</v>
      </c>
      <c r="C9" s="30">
        <f>C10+C21+C28+C36+C39+C50+C59+C68+C56+C15</f>
        <v>339071.1000000001</v>
      </c>
      <c r="D9" s="30">
        <f>D10+D21+D28+D36+D39+D50+D59+D68+D56+D15</f>
        <v>285112.9000000001</v>
      </c>
      <c r="E9" s="30">
        <f>E10+E21+E28+E36+E39+E50+E59+E68+E56+E15</f>
        <v>282562.5000000001</v>
      </c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32" customFormat="1" ht="16.5">
      <c r="A10" s="128" t="s">
        <v>497</v>
      </c>
      <c r="B10" s="129" t="s">
        <v>498</v>
      </c>
      <c r="C10" s="30">
        <f>C11</f>
        <v>139685.4</v>
      </c>
      <c r="D10" s="30">
        <f>D11</f>
        <v>137088.5</v>
      </c>
      <c r="E10" s="30">
        <f>E11</f>
        <v>134437.7</v>
      </c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6" ht="16.5">
      <c r="A11" s="133" t="s">
        <v>499</v>
      </c>
      <c r="B11" s="110" t="s">
        <v>500</v>
      </c>
      <c r="C11" s="29">
        <f>C12+C13+C14</f>
        <v>139685.4</v>
      </c>
      <c r="D11" s="29">
        <f>D12+D13+D14</f>
        <v>137088.5</v>
      </c>
      <c r="E11" s="29">
        <f>E12+E13+E14</f>
        <v>134437.7</v>
      </c>
      <c r="F11" s="134"/>
    </row>
    <row r="12" spans="1:9" ht="66">
      <c r="A12" s="133" t="s">
        <v>501</v>
      </c>
      <c r="B12" s="135" t="s">
        <v>502</v>
      </c>
      <c r="C12" s="29">
        <v>138157</v>
      </c>
      <c r="D12" s="29">
        <v>135683.8</v>
      </c>
      <c r="E12" s="29">
        <v>133147.3</v>
      </c>
      <c r="F12" s="124"/>
      <c r="G12" s="136"/>
      <c r="H12" s="136"/>
      <c r="I12" s="136"/>
    </row>
    <row r="13" spans="1:6" ht="99">
      <c r="A13" s="133" t="s">
        <v>503</v>
      </c>
      <c r="B13" s="137" t="s">
        <v>504</v>
      </c>
      <c r="C13" s="29">
        <v>728.3</v>
      </c>
      <c r="D13" s="29">
        <v>703.1</v>
      </c>
      <c r="E13" s="29">
        <v>675.7</v>
      </c>
      <c r="F13" s="124"/>
    </row>
    <row r="14" spans="1:6" ht="42" customHeight="1">
      <c r="A14" s="133" t="s">
        <v>505</v>
      </c>
      <c r="B14" s="138" t="s">
        <v>506</v>
      </c>
      <c r="C14" s="29">
        <v>800.1</v>
      </c>
      <c r="D14" s="29">
        <v>701.6</v>
      </c>
      <c r="E14" s="29">
        <v>614.7</v>
      </c>
      <c r="F14" s="124"/>
    </row>
    <row r="15" spans="1:21" s="132" customFormat="1" ht="33">
      <c r="A15" s="128" t="s">
        <v>507</v>
      </c>
      <c r="B15" s="139" t="s">
        <v>508</v>
      </c>
      <c r="C15" s="30">
        <v>2407.9</v>
      </c>
      <c r="D15" s="30">
        <v>2489.7</v>
      </c>
      <c r="E15" s="30">
        <v>2609.2</v>
      </c>
      <c r="F15" s="14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6" ht="33">
      <c r="A16" s="133" t="s">
        <v>509</v>
      </c>
      <c r="B16" s="141" t="s">
        <v>510</v>
      </c>
      <c r="C16" s="29">
        <f>C17+C18+C19+C20</f>
        <v>2407.9000000000005</v>
      </c>
      <c r="D16" s="29">
        <f>D17+D18+D19+D20</f>
        <v>2489.7</v>
      </c>
      <c r="E16" s="29">
        <f>E17+E18+E19+E20</f>
        <v>2609.2</v>
      </c>
      <c r="F16" s="124"/>
    </row>
    <row r="17" spans="1:6" ht="66">
      <c r="A17" s="133" t="s">
        <v>511</v>
      </c>
      <c r="B17" s="141" t="s">
        <v>512</v>
      </c>
      <c r="C17" s="29">
        <v>1196.2</v>
      </c>
      <c r="D17" s="29">
        <v>1236.8</v>
      </c>
      <c r="E17" s="29">
        <v>1296.1</v>
      </c>
      <c r="F17" s="124"/>
    </row>
    <row r="18" spans="1:6" ht="82.5">
      <c r="A18" s="133" t="s">
        <v>513</v>
      </c>
      <c r="B18" s="141" t="s">
        <v>514</v>
      </c>
      <c r="C18" s="29">
        <v>28.5</v>
      </c>
      <c r="D18" s="29">
        <v>29.5</v>
      </c>
      <c r="E18" s="29">
        <v>30.9</v>
      </c>
      <c r="F18" s="124"/>
    </row>
    <row r="19" spans="1:6" ht="66">
      <c r="A19" s="133" t="s">
        <v>515</v>
      </c>
      <c r="B19" s="141" t="s">
        <v>516</v>
      </c>
      <c r="C19" s="29">
        <v>1053.9</v>
      </c>
      <c r="D19" s="29">
        <v>1089.7</v>
      </c>
      <c r="E19" s="29">
        <v>1142</v>
      </c>
      <c r="F19" s="124"/>
    </row>
    <row r="20" spans="1:6" ht="66">
      <c r="A20" s="133" t="s">
        <v>517</v>
      </c>
      <c r="B20" s="141" t="s">
        <v>518</v>
      </c>
      <c r="C20" s="29">
        <v>129.3</v>
      </c>
      <c r="D20" s="29">
        <v>133.7</v>
      </c>
      <c r="E20" s="29">
        <v>140.2</v>
      </c>
      <c r="F20" s="124"/>
    </row>
    <row r="21" spans="1:6" ht="16.5">
      <c r="A21" s="128" t="s">
        <v>519</v>
      </c>
      <c r="B21" s="129" t="s">
        <v>520</v>
      </c>
      <c r="C21" s="30">
        <f>C22+C24+C26</f>
        <v>40049.6</v>
      </c>
      <c r="D21" s="30">
        <f>D22+D24+D26</f>
        <v>42099</v>
      </c>
      <c r="E21" s="30">
        <f>E22+E24+E26</f>
        <v>44175.5</v>
      </c>
      <c r="F21" s="124"/>
    </row>
    <row r="22" spans="1:21" s="132" customFormat="1" ht="16.5">
      <c r="A22" s="133" t="s">
        <v>521</v>
      </c>
      <c r="B22" s="110" t="s">
        <v>522</v>
      </c>
      <c r="C22" s="30">
        <f>C23</f>
        <v>38661</v>
      </c>
      <c r="D22" s="30">
        <f>D23</f>
        <v>40710</v>
      </c>
      <c r="E22" s="30">
        <f>E23</f>
        <v>42786</v>
      </c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6" ht="16.5">
      <c r="A23" s="133" t="s">
        <v>523</v>
      </c>
      <c r="B23" s="110" t="s">
        <v>522</v>
      </c>
      <c r="C23" s="29">
        <v>38661</v>
      </c>
      <c r="D23" s="29">
        <v>40710</v>
      </c>
      <c r="E23" s="29">
        <v>42786</v>
      </c>
      <c r="F23" s="134"/>
    </row>
    <row r="24" spans="1:6" ht="16.5">
      <c r="A24" s="142" t="s">
        <v>524</v>
      </c>
      <c r="B24" s="143" t="s">
        <v>525</v>
      </c>
      <c r="C24" s="29">
        <f>C25</f>
        <v>8.6</v>
      </c>
      <c r="D24" s="29">
        <f>D25</f>
        <v>9</v>
      </c>
      <c r="E24" s="29">
        <f>E25</f>
        <v>9.5</v>
      </c>
      <c r="F24" s="124"/>
    </row>
    <row r="25" spans="1:6" ht="16.5">
      <c r="A25" s="142" t="s">
        <v>526</v>
      </c>
      <c r="B25" s="143" t="s">
        <v>525</v>
      </c>
      <c r="C25" s="29">
        <v>8.6</v>
      </c>
      <c r="D25" s="29">
        <v>9</v>
      </c>
      <c r="E25" s="29">
        <v>9.5</v>
      </c>
      <c r="F25" s="124"/>
    </row>
    <row r="26" spans="1:6" ht="16.5">
      <c r="A26" s="142" t="s">
        <v>527</v>
      </c>
      <c r="B26" s="143" t="s">
        <v>528</v>
      </c>
      <c r="C26" s="29">
        <f>C27</f>
        <v>1380</v>
      </c>
      <c r="D26" s="29">
        <f>D27</f>
        <v>1380</v>
      </c>
      <c r="E26" s="29">
        <f>E27</f>
        <v>1380</v>
      </c>
      <c r="F26" s="124"/>
    </row>
    <row r="27" spans="1:6" ht="33">
      <c r="A27" s="142" t="s">
        <v>529</v>
      </c>
      <c r="B27" s="143" t="s">
        <v>530</v>
      </c>
      <c r="C27" s="29">
        <v>1380</v>
      </c>
      <c r="D27" s="29">
        <v>1380</v>
      </c>
      <c r="E27" s="29">
        <v>1380</v>
      </c>
      <c r="F27" s="124"/>
    </row>
    <row r="28" spans="1:21" s="132" customFormat="1" ht="16.5">
      <c r="A28" s="128" t="s">
        <v>531</v>
      </c>
      <c r="B28" s="129" t="s">
        <v>532</v>
      </c>
      <c r="C28" s="30">
        <f>C29+C31</f>
        <v>58397</v>
      </c>
      <c r="D28" s="30">
        <f>D29+D31</f>
        <v>58397</v>
      </c>
      <c r="E28" s="30">
        <f>E29+E31</f>
        <v>58397</v>
      </c>
      <c r="F28" s="130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6" ht="16.5">
      <c r="A29" s="133" t="s">
        <v>533</v>
      </c>
      <c r="B29" s="110" t="s">
        <v>534</v>
      </c>
      <c r="C29" s="29">
        <f>C30</f>
        <v>3956</v>
      </c>
      <c r="D29" s="29">
        <f>D30</f>
        <v>3956</v>
      </c>
      <c r="E29" s="29">
        <f>E30</f>
        <v>3956</v>
      </c>
      <c r="F29" s="134"/>
    </row>
    <row r="30" spans="1:6" ht="33">
      <c r="A30" s="133" t="s">
        <v>535</v>
      </c>
      <c r="B30" s="110" t="s">
        <v>536</v>
      </c>
      <c r="C30" s="83">
        <v>3956</v>
      </c>
      <c r="D30" s="83">
        <v>3956</v>
      </c>
      <c r="E30" s="83">
        <v>3956</v>
      </c>
      <c r="F30" s="124"/>
    </row>
    <row r="31" spans="1:6" ht="16.5">
      <c r="A31" s="133" t="s">
        <v>537</v>
      </c>
      <c r="B31" s="11" t="s">
        <v>538</v>
      </c>
      <c r="C31" s="29">
        <f>C32+C34</f>
        <v>54441</v>
      </c>
      <c r="D31" s="29">
        <f>D32+D34</f>
        <v>54441</v>
      </c>
      <c r="E31" s="29">
        <f>E32+E34</f>
        <v>54441</v>
      </c>
      <c r="F31" s="134"/>
    </row>
    <row r="32" spans="1:6" ht="39.75" customHeight="1">
      <c r="A32" s="133" t="s">
        <v>539</v>
      </c>
      <c r="B32" s="11" t="s">
        <v>540</v>
      </c>
      <c r="C32" s="29">
        <f>C33</f>
        <v>4790</v>
      </c>
      <c r="D32" s="29">
        <f>D33</f>
        <v>4790</v>
      </c>
      <c r="E32" s="29">
        <f>E33</f>
        <v>4790</v>
      </c>
      <c r="F32" s="134"/>
    </row>
    <row r="33" spans="1:6" ht="66">
      <c r="A33" s="133" t="s">
        <v>541</v>
      </c>
      <c r="B33" s="11" t="s">
        <v>542</v>
      </c>
      <c r="C33" s="83">
        <v>4790</v>
      </c>
      <c r="D33" s="83">
        <v>4790</v>
      </c>
      <c r="E33" s="83">
        <v>4790</v>
      </c>
      <c r="F33" s="124"/>
    </row>
    <row r="34" spans="1:6" ht="39.75" customHeight="1">
      <c r="A34" s="133" t="s">
        <v>543</v>
      </c>
      <c r="B34" s="11" t="s">
        <v>544</v>
      </c>
      <c r="C34" s="29">
        <f>C35</f>
        <v>49651</v>
      </c>
      <c r="D34" s="29">
        <f>D35</f>
        <v>49651</v>
      </c>
      <c r="E34" s="29">
        <f>E35</f>
        <v>49651</v>
      </c>
      <c r="F34" s="134"/>
    </row>
    <row r="35" spans="1:6" ht="66">
      <c r="A35" s="133" t="s">
        <v>545</v>
      </c>
      <c r="B35" s="11" t="s">
        <v>546</v>
      </c>
      <c r="C35" s="83">
        <v>49651</v>
      </c>
      <c r="D35" s="83">
        <v>49651</v>
      </c>
      <c r="E35" s="83">
        <v>49651</v>
      </c>
      <c r="F35" s="124"/>
    </row>
    <row r="36" spans="1:21" s="132" customFormat="1" ht="16.5">
      <c r="A36" s="128" t="s">
        <v>547</v>
      </c>
      <c r="B36" s="129" t="s">
        <v>548</v>
      </c>
      <c r="C36" s="30">
        <f aca="true" t="shared" si="0" ref="C36:E37">C37</f>
        <v>3041</v>
      </c>
      <c r="D36" s="30">
        <f t="shared" si="0"/>
        <v>3041</v>
      </c>
      <c r="E36" s="30">
        <f t="shared" si="0"/>
        <v>3041</v>
      </c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6" ht="33">
      <c r="A37" s="133" t="s">
        <v>549</v>
      </c>
      <c r="B37" s="110" t="s">
        <v>550</v>
      </c>
      <c r="C37" s="29">
        <f t="shared" si="0"/>
        <v>3041</v>
      </c>
      <c r="D37" s="29">
        <f t="shared" si="0"/>
        <v>3041</v>
      </c>
      <c r="E37" s="29">
        <f t="shared" si="0"/>
        <v>3041</v>
      </c>
      <c r="F37" s="134"/>
    </row>
    <row r="38" spans="1:6" ht="49.5">
      <c r="A38" s="133" t="s">
        <v>551</v>
      </c>
      <c r="B38" s="110" t="s">
        <v>552</v>
      </c>
      <c r="C38" s="83">
        <v>3041</v>
      </c>
      <c r="D38" s="83">
        <v>3041</v>
      </c>
      <c r="E38" s="83">
        <v>3041</v>
      </c>
      <c r="F38" s="124"/>
    </row>
    <row r="39" spans="1:21" s="132" customFormat="1" ht="33">
      <c r="A39" s="128" t="s">
        <v>553</v>
      </c>
      <c r="B39" s="129" t="s">
        <v>554</v>
      </c>
      <c r="C39" s="30">
        <f>C40+C47</f>
        <v>29629.699999999997</v>
      </c>
      <c r="D39" s="30">
        <f>D40+D47</f>
        <v>29230.9</v>
      </c>
      <c r="E39" s="30">
        <f>E40+E47</f>
        <v>28624.9</v>
      </c>
      <c r="F39" s="130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6" ht="82.5">
      <c r="A40" s="133" t="s">
        <v>555</v>
      </c>
      <c r="B40" s="110" t="s">
        <v>556</v>
      </c>
      <c r="C40" s="29">
        <f>C41+C43+C45</f>
        <v>29527.6</v>
      </c>
      <c r="D40" s="29">
        <f>D41+D43+D45</f>
        <v>29123.4</v>
      </c>
      <c r="E40" s="29">
        <f>E41+E43+E45</f>
        <v>28511.9</v>
      </c>
      <c r="F40" s="134"/>
    </row>
    <row r="41" spans="1:6" ht="66">
      <c r="A41" s="133" t="s">
        <v>557</v>
      </c>
      <c r="B41" s="110" t="s">
        <v>558</v>
      </c>
      <c r="C41" s="29">
        <f>C42</f>
        <v>16529.3</v>
      </c>
      <c r="D41" s="29">
        <f>D42</f>
        <v>15510.4</v>
      </c>
      <c r="E41" s="29">
        <f>E42</f>
        <v>14257.9</v>
      </c>
      <c r="F41" s="134"/>
    </row>
    <row r="42" spans="1:6" ht="69" customHeight="1">
      <c r="A42" s="133" t="s">
        <v>559</v>
      </c>
      <c r="B42" s="110" t="s">
        <v>560</v>
      </c>
      <c r="C42" s="29">
        <v>16529.3</v>
      </c>
      <c r="D42" s="29">
        <v>15510.4</v>
      </c>
      <c r="E42" s="29">
        <v>14257.9</v>
      </c>
      <c r="F42" s="124"/>
    </row>
    <row r="43" spans="1:6" ht="66">
      <c r="A43" s="133" t="s">
        <v>561</v>
      </c>
      <c r="B43" s="110" t="s">
        <v>562</v>
      </c>
      <c r="C43" s="83">
        <f>44:44</f>
        <v>946.9</v>
      </c>
      <c r="D43" s="83">
        <f>44:44</f>
        <v>946.9</v>
      </c>
      <c r="E43" s="83">
        <f>44:44</f>
        <v>946.9</v>
      </c>
      <c r="F43" s="144"/>
    </row>
    <row r="44" spans="1:6" ht="66">
      <c r="A44" s="133" t="s">
        <v>563</v>
      </c>
      <c r="B44" s="110" t="s">
        <v>564</v>
      </c>
      <c r="C44" s="29">
        <v>946.9</v>
      </c>
      <c r="D44" s="29">
        <v>946.9</v>
      </c>
      <c r="E44" s="29">
        <v>946.9</v>
      </c>
      <c r="F44" s="124"/>
    </row>
    <row r="45" spans="1:6" ht="33">
      <c r="A45" s="133" t="s">
        <v>565</v>
      </c>
      <c r="B45" s="110" t="s">
        <v>566</v>
      </c>
      <c r="C45" s="29">
        <f>C46</f>
        <v>12051.4</v>
      </c>
      <c r="D45" s="29">
        <f>D46</f>
        <v>12666.1</v>
      </c>
      <c r="E45" s="29">
        <f>E46</f>
        <v>13307.1</v>
      </c>
      <c r="F45" s="134"/>
    </row>
    <row r="46" spans="1:6" ht="33">
      <c r="A46" s="133" t="s">
        <v>567</v>
      </c>
      <c r="B46" s="110" t="s">
        <v>568</v>
      </c>
      <c r="C46" s="29">
        <v>12051.4</v>
      </c>
      <c r="D46" s="29">
        <v>12666.1</v>
      </c>
      <c r="E46" s="29">
        <v>13307.1</v>
      </c>
      <c r="F46" s="124"/>
    </row>
    <row r="47" spans="1:6" ht="16.5">
      <c r="A47" s="133" t="s">
        <v>569</v>
      </c>
      <c r="B47" s="110" t="s">
        <v>570</v>
      </c>
      <c r="C47" s="29">
        <f aca="true" t="shared" si="1" ref="C47:E48">C48</f>
        <v>102.1</v>
      </c>
      <c r="D47" s="29">
        <f t="shared" si="1"/>
        <v>107.5</v>
      </c>
      <c r="E47" s="29">
        <f t="shared" si="1"/>
        <v>113</v>
      </c>
      <c r="F47" s="134"/>
    </row>
    <row r="48" spans="1:6" ht="49.5">
      <c r="A48" s="133" t="s">
        <v>571</v>
      </c>
      <c r="B48" s="110" t="s">
        <v>572</v>
      </c>
      <c r="C48" s="29">
        <f t="shared" si="1"/>
        <v>102.1</v>
      </c>
      <c r="D48" s="29">
        <f t="shared" si="1"/>
        <v>107.5</v>
      </c>
      <c r="E48" s="29">
        <f t="shared" si="1"/>
        <v>113</v>
      </c>
      <c r="F48" s="134"/>
    </row>
    <row r="49" spans="1:6" ht="49.5">
      <c r="A49" s="133" t="s">
        <v>573</v>
      </c>
      <c r="B49" s="110" t="s">
        <v>574</v>
      </c>
      <c r="C49" s="29">
        <v>102.1</v>
      </c>
      <c r="D49" s="29">
        <v>107.5</v>
      </c>
      <c r="E49" s="29">
        <v>113</v>
      </c>
      <c r="F49" s="124"/>
    </row>
    <row r="50" spans="1:21" s="132" customFormat="1" ht="16.5">
      <c r="A50" s="128" t="s">
        <v>575</v>
      </c>
      <c r="B50" s="129" t="s">
        <v>576</v>
      </c>
      <c r="C50" s="30">
        <f>C51</f>
        <v>1769.6999999999998</v>
      </c>
      <c r="D50" s="30">
        <f>D51</f>
        <v>1893.6</v>
      </c>
      <c r="E50" s="30">
        <f>E51</f>
        <v>2785.8999999999996</v>
      </c>
      <c r="F50" s="130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32" customFormat="1" ht="16.5">
      <c r="A51" s="133" t="s">
        <v>577</v>
      </c>
      <c r="B51" s="110" t="s">
        <v>578</v>
      </c>
      <c r="C51" s="29">
        <f>SUM(C52:C55)</f>
        <v>1769.6999999999998</v>
      </c>
      <c r="D51" s="29">
        <f>SUM(D52:D55)</f>
        <v>1893.6</v>
      </c>
      <c r="E51" s="29">
        <f>SUM(E52:E55)</f>
        <v>2785.8999999999996</v>
      </c>
      <c r="F51" s="134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32" customFormat="1" ht="33">
      <c r="A52" s="145" t="s">
        <v>579</v>
      </c>
      <c r="B52" s="137" t="s">
        <v>580</v>
      </c>
      <c r="C52" s="29">
        <v>231.3</v>
      </c>
      <c r="D52" s="29">
        <v>247.5</v>
      </c>
      <c r="E52" s="29">
        <v>364.1</v>
      </c>
      <c r="F52" s="124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32" customFormat="1" ht="33">
      <c r="A53" s="145" t="s">
        <v>581</v>
      </c>
      <c r="B53" s="137" t="s">
        <v>582</v>
      </c>
      <c r="C53" s="29">
        <v>47</v>
      </c>
      <c r="D53" s="29">
        <v>50.3</v>
      </c>
      <c r="E53" s="29">
        <v>74</v>
      </c>
      <c r="F53" s="124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32" customFormat="1" ht="16.5">
      <c r="A54" s="145" t="s">
        <v>583</v>
      </c>
      <c r="B54" s="137" t="s">
        <v>584</v>
      </c>
      <c r="C54" s="29">
        <v>1044.6</v>
      </c>
      <c r="D54" s="29">
        <v>1117.8</v>
      </c>
      <c r="E54" s="29">
        <v>1644.5</v>
      </c>
      <c r="F54" s="124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32" customFormat="1" ht="16.5">
      <c r="A55" s="145" t="s">
        <v>585</v>
      </c>
      <c r="B55" s="137" t="s">
        <v>586</v>
      </c>
      <c r="C55" s="29">
        <v>446.8</v>
      </c>
      <c r="D55" s="29">
        <v>478</v>
      </c>
      <c r="E55" s="29">
        <v>703.3</v>
      </c>
      <c r="F55" s="124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32" customFormat="1" ht="33">
      <c r="A56" s="128" t="s">
        <v>587</v>
      </c>
      <c r="B56" s="146" t="s">
        <v>588</v>
      </c>
      <c r="C56" s="30">
        <f aca="true" t="shared" si="2" ref="C56:E57">C57</f>
        <v>264.9</v>
      </c>
      <c r="D56" s="30">
        <f t="shared" si="2"/>
        <v>264.9</v>
      </c>
      <c r="E56" s="30">
        <f t="shared" si="2"/>
        <v>264.9</v>
      </c>
      <c r="F56" s="140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32" customFormat="1" ht="16.5">
      <c r="A57" s="145" t="s">
        <v>589</v>
      </c>
      <c r="B57" s="137" t="s">
        <v>590</v>
      </c>
      <c r="C57" s="29">
        <f t="shared" si="2"/>
        <v>264.9</v>
      </c>
      <c r="D57" s="29">
        <f t="shared" si="2"/>
        <v>264.9</v>
      </c>
      <c r="E57" s="29">
        <f t="shared" si="2"/>
        <v>264.9</v>
      </c>
      <c r="F57" s="124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1" s="132" customFormat="1" ht="33">
      <c r="A58" s="145" t="s">
        <v>591</v>
      </c>
      <c r="B58" s="137" t="s">
        <v>592</v>
      </c>
      <c r="C58" s="29">
        <v>264.9</v>
      </c>
      <c r="D58" s="29">
        <v>264.9</v>
      </c>
      <c r="E58" s="29">
        <v>264.9</v>
      </c>
      <c r="F58" s="124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6" ht="33">
      <c r="A59" s="128" t="s">
        <v>593</v>
      </c>
      <c r="B59" s="129" t="s">
        <v>594</v>
      </c>
      <c r="C59" s="30">
        <f>C60+C63</f>
        <v>60880.5</v>
      </c>
      <c r="D59" s="30">
        <f>D60+D63</f>
        <v>7654.9</v>
      </c>
      <c r="E59" s="30">
        <f>E60+E63</f>
        <v>5256</v>
      </c>
      <c r="F59" s="124"/>
    </row>
    <row r="60" spans="1:6" ht="66">
      <c r="A60" s="133" t="s">
        <v>595</v>
      </c>
      <c r="B60" s="110" t="s">
        <v>596</v>
      </c>
      <c r="C60" s="29">
        <f aca="true" t="shared" si="3" ref="C60:E61">C61</f>
        <v>44530.3</v>
      </c>
      <c r="D60" s="29">
        <f t="shared" si="3"/>
        <v>2585.6</v>
      </c>
      <c r="E60" s="29">
        <f t="shared" si="3"/>
        <v>1765</v>
      </c>
      <c r="F60" s="124"/>
    </row>
    <row r="61" spans="1:6" ht="82.5">
      <c r="A61" s="133" t="s">
        <v>597</v>
      </c>
      <c r="B61" s="110" t="s">
        <v>598</v>
      </c>
      <c r="C61" s="29">
        <f t="shared" si="3"/>
        <v>44530.3</v>
      </c>
      <c r="D61" s="29">
        <f t="shared" si="3"/>
        <v>2585.6</v>
      </c>
      <c r="E61" s="29">
        <f t="shared" si="3"/>
        <v>1765</v>
      </c>
      <c r="F61" s="124"/>
    </row>
    <row r="62" spans="1:6" ht="82.5">
      <c r="A62" s="133" t="s">
        <v>599</v>
      </c>
      <c r="B62" s="110" t="s">
        <v>600</v>
      </c>
      <c r="C62" s="29">
        <v>44530.3</v>
      </c>
      <c r="D62" s="29">
        <v>2585.6</v>
      </c>
      <c r="E62" s="29">
        <v>1765</v>
      </c>
      <c r="F62" s="124"/>
    </row>
    <row r="63" spans="1:21" s="132" customFormat="1" ht="49.5">
      <c r="A63" s="133" t="s">
        <v>601</v>
      </c>
      <c r="B63" s="110" t="s">
        <v>602</v>
      </c>
      <c r="C63" s="29">
        <f>C64+C66</f>
        <v>16350.2</v>
      </c>
      <c r="D63" s="29">
        <f>D64+D66</f>
        <v>5069.3</v>
      </c>
      <c r="E63" s="29">
        <f>E64+E66</f>
        <v>3491</v>
      </c>
      <c r="F63" s="130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6" ht="33">
      <c r="A64" s="133" t="s">
        <v>603</v>
      </c>
      <c r="B64" s="110" t="s">
        <v>604</v>
      </c>
      <c r="C64" s="29">
        <f>C65</f>
        <v>5617.2</v>
      </c>
      <c r="D64" s="29">
        <f>D65</f>
        <v>5069.3</v>
      </c>
      <c r="E64" s="29">
        <f>E65</f>
        <v>3491</v>
      </c>
      <c r="F64" s="134"/>
    </row>
    <row r="65" spans="1:6" ht="33">
      <c r="A65" s="133" t="s">
        <v>605</v>
      </c>
      <c r="B65" s="110" t="s">
        <v>606</v>
      </c>
      <c r="C65" s="29">
        <v>5617.2</v>
      </c>
      <c r="D65" s="29">
        <v>5069.3</v>
      </c>
      <c r="E65" s="29">
        <v>3491</v>
      </c>
      <c r="F65" s="134"/>
    </row>
    <row r="66" spans="1:6" ht="49.5">
      <c r="A66" s="143" t="s">
        <v>607</v>
      </c>
      <c r="B66" s="147" t="s">
        <v>608</v>
      </c>
      <c r="C66" s="29">
        <f>C67</f>
        <v>10733</v>
      </c>
      <c r="D66" s="29">
        <f>D67</f>
        <v>0</v>
      </c>
      <c r="E66" s="29">
        <f>E67</f>
        <v>0</v>
      </c>
      <c r="F66" s="124"/>
    </row>
    <row r="67" spans="1:6" ht="49.5">
      <c r="A67" s="143" t="s">
        <v>609</v>
      </c>
      <c r="B67" s="147" t="s">
        <v>610</v>
      </c>
      <c r="C67" s="29">
        <v>10733</v>
      </c>
      <c r="D67" s="29">
        <v>0</v>
      </c>
      <c r="E67" s="29">
        <v>0</v>
      </c>
      <c r="F67" s="134"/>
    </row>
    <row r="68" spans="1:6" ht="16.5">
      <c r="A68" s="128" t="s">
        <v>611</v>
      </c>
      <c r="B68" s="129" t="s">
        <v>612</v>
      </c>
      <c r="C68" s="30">
        <f>C69+C72+C74+C75+C77+C79</f>
        <v>2945.4</v>
      </c>
      <c r="D68" s="30">
        <f>D69+D72+D74+D75+D77+D79</f>
        <v>2953.4</v>
      </c>
      <c r="E68" s="30">
        <f>E69+E72+E74+E75+E77+E79</f>
        <v>2970.4</v>
      </c>
      <c r="F68" s="124"/>
    </row>
    <row r="69" spans="1:6" ht="33">
      <c r="A69" s="133" t="s">
        <v>613</v>
      </c>
      <c r="B69" s="11" t="s">
        <v>614</v>
      </c>
      <c r="C69" s="29">
        <f>C70+C71</f>
        <v>130</v>
      </c>
      <c r="D69" s="29">
        <f>D70+D71</f>
        <v>117</v>
      </c>
      <c r="E69" s="29">
        <f>E70+E71</f>
        <v>105</v>
      </c>
      <c r="F69" s="148"/>
    </row>
    <row r="70" spans="1:6" ht="66">
      <c r="A70" s="133" t="s">
        <v>615</v>
      </c>
      <c r="B70" s="11" t="s">
        <v>616</v>
      </c>
      <c r="C70" s="29">
        <v>125</v>
      </c>
      <c r="D70" s="29">
        <v>114</v>
      </c>
      <c r="E70" s="29">
        <v>103</v>
      </c>
      <c r="F70" s="124"/>
    </row>
    <row r="71" spans="1:21" s="132" customFormat="1" ht="49.5">
      <c r="A71" s="133" t="s">
        <v>617</v>
      </c>
      <c r="B71" s="11" t="s">
        <v>618</v>
      </c>
      <c r="C71" s="29">
        <v>5</v>
      </c>
      <c r="D71" s="29">
        <v>3</v>
      </c>
      <c r="E71" s="29">
        <v>2</v>
      </c>
      <c r="F71" s="130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1:6" ht="99">
      <c r="A72" s="133" t="s">
        <v>619</v>
      </c>
      <c r="B72" s="11" t="s">
        <v>620</v>
      </c>
      <c r="C72" s="29">
        <f>C73</f>
        <v>49</v>
      </c>
      <c r="D72" s="29">
        <f>D73</f>
        <v>48</v>
      </c>
      <c r="E72" s="29">
        <f>E73</f>
        <v>47</v>
      </c>
      <c r="F72" s="124"/>
    </row>
    <row r="73" spans="1:6" ht="16.5">
      <c r="A73" s="133" t="s">
        <v>621</v>
      </c>
      <c r="B73" s="11" t="s">
        <v>622</v>
      </c>
      <c r="C73" s="29">
        <v>49</v>
      </c>
      <c r="D73" s="29">
        <v>48</v>
      </c>
      <c r="E73" s="29">
        <v>47</v>
      </c>
      <c r="F73" s="124"/>
    </row>
    <row r="74" spans="1:6" ht="49.5">
      <c r="A74" s="133" t="s">
        <v>623</v>
      </c>
      <c r="B74" s="11" t="s">
        <v>624</v>
      </c>
      <c r="C74" s="29">
        <v>1456</v>
      </c>
      <c r="D74" s="29">
        <v>1456</v>
      </c>
      <c r="E74" s="29">
        <v>1456</v>
      </c>
      <c r="F74" s="124"/>
    </row>
    <row r="75" spans="1:6" ht="49.5">
      <c r="A75" s="133" t="s">
        <v>625</v>
      </c>
      <c r="B75" s="110" t="s">
        <v>626</v>
      </c>
      <c r="C75" s="29">
        <f>C76</f>
        <v>33</v>
      </c>
      <c r="D75" s="29">
        <f>D76</f>
        <v>33</v>
      </c>
      <c r="E75" s="29">
        <f>E76</f>
        <v>33</v>
      </c>
      <c r="F75" s="124"/>
    </row>
    <row r="76" spans="1:6" ht="66">
      <c r="A76" s="149" t="s">
        <v>627</v>
      </c>
      <c r="B76" s="110" t="s">
        <v>628</v>
      </c>
      <c r="C76" s="29">
        <v>33</v>
      </c>
      <c r="D76" s="29">
        <v>33</v>
      </c>
      <c r="E76" s="29">
        <v>33</v>
      </c>
      <c r="F76" s="124"/>
    </row>
    <row r="77" spans="1:6" ht="33">
      <c r="A77" s="150" t="s">
        <v>629</v>
      </c>
      <c r="B77" s="147" t="s">
        <v>630</v>
      </c>
      <c r="C77" s="29">
        <f>C78</f>
        <v>72</v>
      </c>
      <c r="D77" s="29">
        <f>D78</f>
        <v>72</v>
      </c>
      <c r="E77" s="29">
        <f>E78</f>
        <v>72</v>
      </c>
      <c r="F77" s="124"/>
    </row>
    <row r="78" spans="1:6" ht="49.5">
      <c r="A78" s="150" t="s">
        <v>631</v>
      </c>
      <c r="B78" s="147" t="s">
        <v>632</v>
      </c>
      <c r="C78" s="29">
        <v>72</v>
      </c>
      <c r="D78" s="29">
        <v>72</v>
      </c>
      <c r="E78" s="29">
        <v>72</v>
      </c>
      <c r="F78" s="124"/>
    </row>
    <row r="79" spans="1:6" ht="33">
      <c r="A79" s="133" t="s">
        <v>633</v>
      </c>
      <c r="B79" s="11" t="s">
        <v>634</v>
      </c>
      <c r="C79" s="29">
        <f>C80</f>
        <v>1205.4</v>
      </c>
      <c r="D79" s="29">
        <f>D80</f>
        <v>1227.4</v>
      </c>
      <c r="E79" s="29">
        <f>E80</f>
        <v>1257.4</v>
      </c>
      <c r="F79" s="134"/>
    </row>
    <row r="80" spans="1:6" ht="33">
      <c r="A80" s="133" t="s">
        <v>635</v>
      </c>
      <c r="B80" s="11" t="s">
        <v>636</v>
      </c>
      <c r="C80" s="29">
        <v>1205.4</v>
      </c>
      <c r="D80" s="29">
        <v>1227.4</v>
      </c>
      <c r="E80" s="29">
        <v>1257.4</v>
      </c>
      <c r="F80" s="134"/>
    </row>
    <row r="81" spans="1:6" ht="16.5">
      <c r="A81" s="128" t="s">
        <v>637</v>
      </c>
      <c r="B81" s="129" t="s">
        <v>638</v>
      </c>
      <c r="C81" s="30">
        <f>C82+C101+B106</f>
        <v>279059.6</v>
      </c>
      <c r="D81" s="30">
        <f>D82+D101+C106</f>
        <v>269507.7</v>
      </c>
      <c r="E81" s="30">
        <f>E82+E101+D106</f>
        <v>282589.1</v>
      </c>
      <c r="F81" s="134"/>
    </row>
    <row r="82" spans="1:6" ht="33">
      <c r="A82" s="151" t="s">
        <v>639</v>
      </c>
      <c r="B82" s="152" t="s">
        <v>640</v>
      </c>
      <c r="C82" s="30">
        <f>C83+C90+C85</f>
        <v>271469.6</v>
      </c>
      <c r="D82" s="30">
        <f>D83+D90</f>
        <v>269507.7</v>
      </c>
      <c r="E82" s="30">
        <f>E83+E90</f>
        <v>282589.1</v>
      </c>
      <c r="F82" s="134"/>
    </row>
    <row r="83" spans="1:6" ht="33">
      <c r="A83" s="151" t="s">
        <v>641</v>
      </c>
      <c r="B83" s="152" t="s">
        <v>642</v>
      </c>
      <c r="C83" s="30">
        <f>C84</f>
        <v>1455</v>
      </c>
      <c r="D83" s="30">
        <f>D84</f>
        <v>2000</v>
      </c>
      <c r="E83" s="30">
        <f>E84</f>
        <v>15321</v>
      </c>
      <c r="F83" s="134"/>
    </row>
    <row r="84" spans="1:6" ht="33">
      <c r="A84" s="153" t="s">
        <v>643</v>
      </c>
      <c r="B84" s="154" t="s">
        <v>644</v>
      </c>
      <c r="C84" s="29">
        <v>1455</v>
      </c>
      <c r="D84" s="29">
        <v>2000</v>
      </c>
      <c r="E84" s="29">
        <v>15321</v>
      </c>
      <c r="F84" s="134"/>
    </row>
    <row r="85" spans="1:6" ht="33">
      <c r="A85" s="155" t="s">
        <v>645</v>
      </c>
      <c r="B85" s="156" t="s">
        <v>646</v>
      </c>
      <c r="C85" s="30">
        <f>C86+C87+C88</f>
        <v>1096.6</v>
      </c>
      <c r="D85" s="30">
        <f>D86+D87</f>
        <v>0</v>
      </c>
      <c r="E85" s="30">
        <f>E86+E87</f>
        <v>0</v>
      </c>
      <c r="F85" s="134"/>
    </row>
    <row r="86" spans="1:6" ht="82.5">
      <c r="A86" s="157" t="s">
        <v>647</v>
      </c>
      <c r="B86" s="158" t="s">
        <v>648</v>
      </c>
      <c r="C86" s="29">
        <v>495.1</v>
      </c>
      <c r="D86" s="29">
        <v>0</v>
      </c>
      <c r="E86" s="29">
        <v>0</v>
      </c>
      <c r="F86" s="134"/>
    </row>
    <row r="87" spans="1:6" ht="66">
      <c r="A87" s="157" t="s">
        <v>649</v>
      </c>
      <c r="B87" s="158" t="s">
        <v>650</v>
      </c>
      <c r="C87" s="29">
        <v>579.4</v>
      </c>
      <c r="D87" s="29">
        <v>0</v>
      </c>
      <c r="E87" s="29">
        <v>0</v>
      </c>
      <c r="F87" s="134"/>
    </row>
    <row r="88" spans="1:6" ht="16.5">
      <c r="A88" s="159" t="s">
        <v>651</v>
      </c>
      <c r="B88" s="160" t="s">
        <v>652</v>
      </c>
      <c r="C88" s="29">
        <f>C89</f>
        <v>22.1</v>
      </c>
      <c r="D88" s="29">
        <f>D89</f>
        <v>0</v>
      </c>
      <c r="E88" s="29">
        <f>E89</f>
        <v>0</v>
      </c>
      <c r="F88" s="134"/>
    </row>
    <row r="89" spans="1:6" ht="99">
      <c r="A89" s="159" t="s">
        <v>651</v>
      </c>
      <c r="B89" s="158" t="s">
        <v>653</v>
      </c>
      <c r="C89" s="29">
        <v>22.1</v>
      </c>
      <c r="D89" s="29">
        <v>0</v>
      </c>
      <c r="E89" s="29">
        <v>0</v>
      </c>
      <c r="F89" s="134"/>
    </row>
    <row r="90" spans="1:6" ht="33">
      <c r="A90" s="151" t="s">
        <v>654</v>
      </c>
      <c r="B90" s="161" t="s">
        <v>655</v>
      </c>
      <c r="C90" s="30">
        <f>SUM(C91:C95)</f>
        <v>268918</v>
      </c>
      <c r="D90" s="30">
        <f>SUM(D91:D95)</f>
        <v>267507.7</v>
      </c>
      <c r="E90" s="30">
        <f>SUM(E91:E95)</f>
        <v>267268.1</v>
      </c>
      <c r="F90" s="134"/>
    </row>
    <row r="91" spans="1:6" ht="33">
      <c r="A91" s="162" t="s">
        <v>656</v>
      </c>
      <c r="B91" s="163" t="s">
        <v>657</v>
      </c>
      <c r="C91" s="29">
        <v>1404</v>
      </c>
      <c r="D91" s="29">
        <v>1393</v>
      </c>
      <c r="E91" s="29">
        <v>1393</v>
      </c>
      <c r="F91" s="134"/>
    </row>
    <row r="92" spans="1:6" ht="49.5">
      <c r="A92" s="159" t="s">
        <v>658</v>
      </c>
      <c r="B92" s="164" t="s">
        <v>659</v>
      </c>
      <c r="C92" s="29">
        <v>0</v>
      </c>
      <c r="D92" s="29">
        <v>0</v>
      </c>
      <c r="E92" s="29">
        <v>56</v>
      </c>
      <c r="F92" s="134"/>
    </row>
    <row r="93" spans="1:6" ht="66">
      <c r="A93" s="162" t="s">
        <v>660</v>
      </c>
      <c r="B93" s="163" t="s">
        <v>661</v>
      </c>
      <c r="C93" s="29">
        <v>5083.8</v>
      </c>
      <c r="D93" s="29">
        <v>5083.8</v>
      </c>
      <c r="E93" s="29">
        <v>5083.8</v>
      </c>
      <c r="F93" s="134"/>
    </row>
    <row r="94" spans="1:6" ht="66">
      <c r="A94" s="162" t="s">
        <v>662</v>
      </c>
      <c r="B94" s="163" t="s">
        <v>663</v>
      </c>
      <c r="C94" s="29">
        <v>6421.5</v>
      </c>
      <c r="D94" s="29">
        <v>4281</v>
      </c>
      <c r="E94" s="29">
        <v>4281</v>
      </c>
      <c r="F94" s="134"/>
    </row>
    <row r="95" spans="1:6" ht="16.5">
      <c r="A95" s="162" t="s">
        <v>664</v>
      </c>
      <c r="B95" s="163" t="s">
        <v>665</v>
      </c>
      <c r="C95" s="29">
        <f>SUM(C96:C100)</f>
        <v>256008.69999999998</v>
      </c>
      <c r="D95" s="29">
        <f>SUM(D96:D100)</f>
        <v>256749.9</v>
      </c>
      <c r="E95" s="29">
        <f>SUM(E96:E100)</f>
        <v>256454.3</v>
      </c>
      <c r="F95" s="134"/>
    </row>
    <row r="96" spans="1:6" ht="82.5">
      <c r="A96" s="162" t="s">
        <v>664</v>
      </c>
      <c r="B96" s="163" t="s">
        <v>666</v>
      </c>
      <c r="C96" s="29">
        <v>170210</v>
      </c>
      <c r="D96" s="29">
        <v>170210</v>
      </c>
      <c r="E96" s="29">
        <v>170210</v>
      </c>
      <c r="F96" s="134"/>
    </row>
    <row r="97" spans="1:6" ht="66">
      <c r="A97" s="162" t="s">
        <v>664</v>
      </c>
      <c r="B97" s="163" t="s">
        <v>667</v>
      </c>
      <c r="C97" s="29">
        <v>84922</v>
      </c>
      <c r="D97" s="29">
        <v>84922</v>
      </c>
      <c r="E97" s="29">
        <v>84922</v>
      </c>
      <c r="F97" s="134"/>
    </row>
    <row r="98" spans="1:5" ht="49.5">
      <c r="A98" s="162" t="s">
        <v>664</v>
      </c>
      <c r="B98" s="163" t="s">
        <v>668</v>
      </c>
      <c r="C98" s="29">
        <v>623.4</v>
      </c>
      <c r="D98" s="29">
        <v>623.4</v>
      </c>
      <c r="E98" s="29">
        <v>623.4</v>
      </c>
    </row>
    <row r="99" spans="1:5" ht="66">
      <c r="A99" s="162" t="s">
        <v>664</v>
      </c>
      <c r="B99" s="163" t="s">
        <v>669</v>
      </c>
      <c r="C99" s="29">
        <v>253.3</v>
      </c>
      <c r="D99" s="29">
        <v>253.3</v>
      </c>
      <c r="E99" s="29">
        <v>253.3</v>
      </c>
    </row>
    <row r="100" spans="1:5" ht="82.5">
      <c r="A100" s="162" t="s">
        <v>664</v>
      </c>
      <c r="B100" s="163" t="s">
        <v>670</v>
      </c>
      <c r="C100" s="29">
        <v>0</v>
      </c>
      <c r="D100" s="29">
        <v>741.2</v>
      </c>
      <c r="E100" s="29">
        <v>445.6</v>
      </c>
    </row>
    <row r="101" spans="1:5" ht="16.5">
      <c r="A101" s="151" t="s">
        <v>671</v>
      </c>
      <c r="B101" s="165" t="s">
        <v>672</v>
      </c>
      <c r="C101" s="30">
        <f>C102</f>
        <v>7590</v>
      </c>
      <c r="D101" s="30">
        <f>D102</f>
        <v>0</v>
      </c>
      <c r="E101" s="30">
        <f>E102</f>
        <v>0</v>
      </c>
    </row>
    <row r="102" spans="1:5" ht="16.5">
      <c r="A102" s="162" t="s">
        <v>673</v>
      </c>
      <c r="B102" s="166" t="s">
        <v>674</v>
      </c>
      <c r="C102" s="29">
        <v>7590</v>
      </c>
      <c r="D102" s="29">
        <v>0</v>
      </c>
      <c r="E102" s="29">
        <v>0</v>
      </c>
    </row>
    <row r="103" spans="1:5" ht="16.5">
      <c r="A103" s="128"/>
      <c r="B103" s="9" t="s">
        <v>63</v>
      </c>
      <c r="C103" s="30">
        <f>C9+C81</f>
        <v>618130.7000000001</v>
      </c>
      <c r="D103" s="30">
        <f>D9+D81</f>
        <v>554620.6000000001</v>
      </c>
      <c r="E103" s="30">
        <f>E9+E81</f>
        <v>565151.6000000001</v>
      </c>
    </row>
    <row r="104" spans="1:5" ht="16.5">
      <c r="A104" s="120"/>
      <c r="B104" s="121"/>
      <c r="C104" s="134"/>
      <c r="D104" s="134"/>
      <c r="E104" s="134"/>
    </row>
    <row r="105" spans="1:2" ht="16.5">
      <c r="A105" s="120"/>
      <c r="B105" s="121"/>
    </row>
    <row r="106" spans="1:2" ht="16.5">
      <c r="A106" s="120"/>
      <c r="B106" s="121"/>
    </row>
    <row r="107" spans="1:2" ht="16.5">
      <c r="A107" s="120"/>
      <c r="B107" s="121"/>
    </row>
    <row r="108" spans="1:2" ht="16.5">
      <c r="A108" s="120"/>
      <c r="B108" s="121"/>
    </row>
    <row r="109" spans="1:2" ht="16.5">
      <c r="A109" s="120"/>
      <c r="B109" s="121"/>
    </row>
    <row r="110" spans="1:2" ht="16.5">
      <c r="A110" s="120"/>
      <c r="B110" s="121"/>
    </row>
    <row r="111" spans="1:2" ht="16.5">
      <c r="A111" s="120"/>
      <c r="B111" s="121"/>
    </row>
    <row r="112" spans="1:2" ht="16.5">
      <c r="A112" s="120"/>
      <c r="B112" s="121"/>
    </row>
    <row r="113" spans="1:2" ht="16.5">
      <c r="A113" s="120"/>
      <c r="B113" s="121"/>
    </row>
    <row r="114" spans="1:2" ht="16.5">
      <c r="A114" s="120"/>
      <c r="B114" s="121"/>
    </row>
    <row r="115" spans="1:2" ht="16.5">
      <c r="A115" s="120"/>
      <c r="B115" s="121"/>
    </row>
    <row r="116" spans="1:2" ht="16.5">
      <c r="A116" s="120"/>
      <c r="B116" s="121"/>
    </row>
    <row r="117" spans="1:2" ht="16.5">
      <c r="A117" s="120"/>
      <c r="B117" s="121"/>
    </row>
    <row r="118" spans="1:2" ht="16.5">
      <c r="A118" s="120"/>
      <c r="B118" s="121"/>
    </row>
    <row r="119" spans="1:2" ht="16.5">
      <c r="A119" s="120"/>
      <c r="B119" s="121"/>
    </row>
    <row r="120" spans="1:2" ht="16.5">
      <c r="A120" s="120"/>
      <c r="B120" s="121"/>
    </row>
    <row r="121" spans="1:2" ht="16.5">
      <c r="A121" s="120"/>
      <c r="B121" s="121"/>
    </row>
    <row r="122" spans="1:2" ht="16.5">
      <c r="A122" s="120"/>
      <c r="B122" s="121"/>
    </row>
    <row r="123" spans="1:2" ht="16.5">
      <c r="A123" s="120"/>
      <c r="B123" s="121"/>
    </row>
    <row r="124" spans="1:2" ht="16.5">
      <c r="A124" s="120"/>
      <c r="B124" s="121"/>
    </row>
    <row r="125" spans="1:2" ht="16.5">
      <c r="A125" s="120"/>
      <c r="B125" s="121"/>
    </row>
    <row r="126" spans="1:2" ht="16.5">
      <c r="A126" s="120"/>
      <c r="B126" s="121"/>
    </row>
    <row r="127" spans="1:2" ht="16.5">
      <c r="A127" s="120"/>
      <c r="B127" s="121"/>
    </row>
    <row r="128" spans="1:2" ht="16.5">
      <c r="A128" s="120"/>
      <c r="B128" s="121"/>
    </row>
    <row r="129" spans="1:2" ht="16.5">
      <c r="A129" s="120"/>
      <c r="B129" s="121"/>
    </row>
    <row r="130" spans="1:2" ht="16.5">
      <c r="A130" s="120"/>
      <c r="B130" s="121"/>
    </row>
    <row r="131" spans="1:2" ht="16.5">
      <c r="A131" s="120"/>
      <c r="B131" s="121"/>
    </row>
    <row r="132" spans="1:2" ht="16.5">
      <c r="A132" s="120"/>
      <c r="B132" s="121"/>
    </row>
    <row r="133" spans="1:2" ht="16.5">
      <c r="A133" s="120"/>
      <c r="B133" s="121"/>
    </row>
    <row r="134" spans="1:2" ht="16.5">
      <c r="A134" s="120"/>
      <c r="B134" s="121"/>
    </row>
    <row r="135" spans="1:2" ht="16.5">
      <c r="A135" s="120"/>
      <c r="B135" s="121"/>
    </row>
    <row r="136" spans="1:2" ht="16.5">
      <c r="A136" s="120"/>
      <c r="B136" s="121"/>
    </row>
    <row r="137" spans="1:2" ht="16.5">
      <c r="A137" s="120"/>
      <c r="B137" s="121"/>
    </row>
    <row r="138" spans="1:2" ht="16.5">
      <c r="A138" s="120"/>
      <c r="B138" s="121"/>
    </row>
    <row r="139" spans="1:2" ht="16.5">
      <c r="A139" s="120"/>
      <c r="B139" s="121"/>
    </row>
    <row r="140" spans="1:2" ht="16.5">
      <c r="A140" s="120"/>
      <c r="B140" s="121"/>
    </row>
    <row r="141" spans="1:2" ht="16.5">
      <c r="A141" s="120"/>
      <c r="B141" s="121"/>
    </row>
    <row r="142" spans="1:2" ht="16.5">
      <c r="A142" s="120"/>
      <c r="B142" s="121"/>
    </row>
    <row r="143" spans="1:2" ht="16.5">
      <c r="A143" s="120"/>
      <c r="B143" s="121"/>
    </row>
    <row r="144" spans="1:2" ht="16.5">
      <c r="A144" s="120"/>
      <c r="B144" s="121"/>
    </row>
    <row r="145" spans="1:2" ht="16.5">
      <c r="A145" s="120"/>
      <c r="B145" s="121"/>
    </row>
    <row r="146" spans="1:2" ht="16.5">
      <c r="A146" s="120"/>
      <c r="B146" s="121"/>
    </row>
    <row r="147" spans="1:2" ht="16.5">
      <c r="A147" s="120"/>
      <c r="B147" s="121"/>
    </row>
    <row r="148" spans="1:2" ht="16.5">
      <c r="A148" s="120"/>
      <c r="B148" s="121"/>
    </row>
    <row r="149" spans="1:2" ht="16.5">
      <c r="A149" s="120"/>
      <c r="B149" s="121"/>
    </row>
    <row r="150" spans="1:2" ht="16.5">
      <c r="A150" s="120"/>
      <c r="B150" s="121"/>
    </row>
    <row r="151" spans="1:2" ht="16.5">
      <c r="A151" s="120"/>
      <c r="B151" s="121"/>
    </row>
    <row r="152" spans="1:2" ht="16.5">
      <c r="A152" s="120"/>
      <c r="B152" s="121"/>
    </row>
    <row r="153" spans="1:2" ht="16.5">
      <c r="A153" s="120"/>
      <c r="B153" s="121"/>
    </row>
    <row r="154" spans="1:2" ht="16.5">
      <c r="A154" s="120"/>
      <c r="B154" s="121"/>
    </row>
    <row r="155" spans="1:2" ht="16.5">
      <c r="A155" s="120"/>
      <c r="B155" s="121"/>
    </row>
    <row r="156" spans="1:2" ht="16.5">
      <c r="A156" s="120"/>
      <c r="B156" s="121"/>
    </row>
    <row r="157" spans="1:2" ht="16.5">
      <c r="A157" s="120"/>
      <c r="B157" s="121"/>
    </row>
    <row r="158" spans="1:2" ht="16.5">
      <c r="A158" s="120"/>
      <c r="B158" s="121"/>
    </row>
    <row r="159" spans="1:2" ht="16.5">
      <c r="A159" s="120"/>
      <c r="B159" s="121"/>
    </row>
    <row r="160" spans="1:2" ht="16.5">
      <c r="A160" s="120"/>
      <c r="B160" s="121"/>
    </row>
    <row r="161" spans="1:2" ht="16.5">
      <c r="A161" s="120"/>
      <c r="B161" s="121"/>
    </row>
    <row r="162" spans="1:2" ht="16.5">
      <c r="A162" s="120"/>
      <c r="B162" s="121"/>
    </row>
    <row r="163" spans="1:2" ht="16.5">
      <c r="A163" s="120"/>
      <c r="B163" s="121"/>
    </row>
    <row r="164" spans="1:2" ht="16.5">
      <c r="A164" s="120"/>
      <c r="B164" s="121"/>
    </row>
    <row r="165" spans="1:2" ht="16.5">
      <c r="A165" s="120"/>
      <c r="B165" s="121"/>
    </row>
    <row r="166" spans="1:2" ht="16.5">
      <c r="A166" s="120"/>
      <c r="B166" s="121"/>
    </row>
    <row r="167" spans="1:2" ht="16.5">
      <c r="A167" s="120"/>
      <c r="B167" s="121"/>
    </row>
    <row r="168" spans="1:2" ht="16.5">
      <c r="A168" s="120"/>
      <c r="B168" s="121"/>
    </row>
    <row r="169" spans="1:2" ht="16.5">
      <c r="A169" s="120"/>
      <c r="B169" s="121"/>
    </row>
    <row r="170" spans="1:2" ht="16.5">
      <c r="A170" s="120"/>
      <c r="B170" s="121"/>
    </row>
    <row r="171" spans="1:2" ht="16.5">
      <c r="A171" s="120"/>
      <c r="B171" s="121"/>
    </row>
    <row r="172" spans="1:2" ht="16.5">
      <c r="A172" s="120"/>
      <c r="B172" s="121"/>
    </row>
    <row r="173" spans="1:2" ht="16.5">
      <c r="A173" s="120"/>
      <c r="B173" s="121"/>
    </row>
    <row r="174" spans="1:2" ht="16.5">
      <c r="A174" s="120"/>
      <c r="B174" s="121"/>
    </row>
    <row r="175" spans="1:2" ht="16.5">
      <c r="A175" s="120"/>
      <c r="B175" s="121"/>
    </row>
    <row r="176" spans="1:2" ht="16.5">
      <c r="A176" s="120"/>
      <c r="B176" s="121"/>
    </row>
    <row r="177" spans="1:2" ht="16.5">
      <c r="A177" s="120"/>
      <c r="B177" s="121"/>
    </row>
    <row r="178" spans="1:2" ht="16.5">
      <c r="A178" s="120"/>
      <c r="B178" s="121"/>
    </row>
    <row r="179" spans="1:2" ht="16.5">
      <c r="A179" s="120"/>
      <c r="B179" s="121"/>
    </row>
    <row r="180" spans="1:2" ht="16.5">
      <c r="A180" s="120"/>
      <c r="B180" s="121"/>
    </row>
    <row r="181" spans="1:2" ht="16.5">
      <c r="A181" s="120"/>
      <c r="B181" s="121"/>
    </row>
    <row r="182" spans="1:2" ht="16.5">
      <c r="A182" s="120"/>
      <c r="B182" s="121"/>
    </row>
    <row r="183" spans="1:2" ht="16.5">
      <c r="A183" s="120"/>
      <c r="B183" s="121"/>
    </row>
    <row r="184" spans="1:2" ht="16.5">
      <c r="A184" s="120"/>
      <c r="B184" s="121"/>
    </row>
    <row r="185" spans="1:2" ht="16.5">
      <c r="A185" s="120"/>
      <c r="B185" s="121"/>
    </row>
    <row r="186" spans="1:2" ht="16.5">
      <c r="A186" s="120"/>
      <c r="B186" s="121"/>
    </row>
    <row r="187" spans="1:2" ht="16.5">
      <c r="A187" s="120"/>
      <c r="B187" s="121"/>
    </row>
    <row r="188" spans="1:2" ht="16.5">
      <c r="A188" s="120"/>
      <c r="B188" s="121"/>
    </row>
    <row r="189" spans="1:2" ht="16.5">
      <c r="A189" s="120"/>
      <c r="B189" s="121"/>
    </row>
    <row r="190" spans="1:2" ht="16.5">
      <c r="A190" s="120"/>
      <c r="B190" s="121"/>
    </row>
    <row r="191" spans="1:2" ht="16.5">
      <c r="A191" s="120"/>
      <c r="B191" s="121"/>
    </row>
    <row r="192" spans="1:2" ht="16.5">
      <c r="A192" s="120"/>
      <c r="B192" s="121"/>
    </row>
    <row r="193" spans="1:2" ht="16.5">
      <c r="A193" s="120"/>
      <c r="B193" s="121"/>
    </row>
    <row r="194" spans="1:2" ht="16.5">
      <c r="A194" s="120"/>
      <c r="B194" s="121"/>
    </row>
    <row r="195" spans="1:2" ht="16.5">
      <c r="A195" s="120"/>
      <c r="B195" s="121"/>
    </row>
    <row r="196" spans="1:2" ht="16.5">
      <c r="A196" s="120"/>
      <c r="B196" s="121"/>
    </row>
    <row r="197" spans="1:2" ht="16.5">
      <c r="A197" s="120"/>
      <c r="B197" s="121"/>
    </row>
    <row r="198" spans="1:2" ht="16.5">
      <c r="A198" s="120"/>
      <c r="B198" s="121"/>
    </row>
    <row r="199" spans="1:2" ht="16.5">
      <c r="A199" s="120"/>
      <c r="B199" s="121"/>
    </row>
    <row r="200" spans="1:2" ht="16.5">
      <c r="A200" s="120"/>
      <c r="B200" s="121"/>
    </row>
    <row r="201" spans="1:2" ht="16.5">
      <c r="A201" s="120"/>
      <c r="B201" s="121"/>
    </row>
    <row r="202" spans="1:2" ht="16.5">
      <c r="A202" s="120"/>
      <c r="B202" s="121"/>
    </row>
    <row r="203" spans="1:2" ht="16.5">
      <c r="A203" s="120"/>
      <c r="B203" s="121"/>
    </row>
    <row r="204" spans="1:2" ht="16.5">
      <c r="A204" s="120"/>
      <c r="B204" s="121"/>
    </row>
    <row r="205" spans="1:2" ht="16.5">
      <c r="A205" s="120"/>
      <c r="B205" s="121"/>
    </row>
    <row r="206" spans="1:2" ht="16.5">
      <c r="A206" s="120"/>
      <c r="B206" s="121"/>
    </row>
    <row r="207" spans="1:2" ht="16.5">
      <c r="A207" s="120"/>
      <c r="B207" s="121"/>
    </row>
    <row r="208" spans="1:2" ht="16.5">
      <c r="A208" s="120"/>
      <c r="B208" s="121"/>
    </row>
    <row r="209" spans="1:2" ht="16.5">
      <c r="A209" s="120"/>
      <c r="B209" s="121"/>
    </row>
    <row r="210" spans="1:2" ht="16.5">
      <c r="A210" s="120"/>
      <c r="B210" s="121"/>
    </row>
    <row r="211" spans="1:2" ht="16.5">
      <c r="A211" s="120"/>
      <c r="B211" s="121"/>
    </row>
    <row r="212" spans="1:2" ht="16.5">
      <c r="A212" s="120"/>
      <c r="B212" s="121"/>
    </row>
    <row r="213" spans="1:2" ht="16.5">
      <c r="A213" s="120"/>
      <c r="B213" s="121"/>
    </row>
    <row r="214" spans="1:2" ht="16.5">
      <c r="A214" s="120"/>
      <c r="B214" s="121"/>
    </row>
    <row r="215" spans="1:2" ht="16.5">
      <c r="A215" s="120"/>
      <c r="B215" s="121"/>
    </row>
    <row r="216" spans="1:2" ht="16.5">
      <c r="A216" s="120"/>
      <c r="B216" s="121"/>
    </row>
    <row r="217" spans="1:2" ht="16.5">
      <c r="A217" s="120"/>
      <c r="B217" s="121"/>
    </row>
    <row r="218" spans="1:2" ht="16.5">
      <c r="A218" s="120"/>
      <c r="B218" s="121"/>
    </row>
    <row r="219" spans="1:2" ht="16.5">
      <c r="A219" s="120"/>
      <c r="B219" s="121"/>
    </row>
    <row r="220" spans="1:2" ht="16.5">
      <c r="A220" s="120"/>
      <c r="B220" s="121"/>
    </row>
    <row r="221" spans="1:2" ht="16.5">
      <c r="A221" s="120"/>
      <c r="B221" s="121"/>
    </row>
  </sheetData>
  <sheetProtection/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7.25390625" style="16" customWidth="1"/>
    <col min="2" max="2" width="75.75390625" style="2" customWidth="1"/>
    <col min="3" max="3" width="11.00390625" style="28" customWidth="1"/>
    <col min="4" max="4" width="11.00390625" style="2" customWidth="1"/>
    <col min="5" max="5" width="11.375" style="2" customWidth="1"/>
    <col min="6" max="16384" width="9.125" style="2" customWidth="1"/>
  </cols>
  <sheetData>
    <row r="1" spans="1:5" ht="16.5">
      <c r="A1" s="193" t="s">
        <v>395</v>
      </c>
      <c r="B1" s="193"/>
      <c r="C1" s="193"/>
      <c r="D1" s="193"/>
      <c r="E1" s="193"/>
    </row>
    <row r="2" spans="1:5" ht="16.5">
      <c r="A2" s="193" t="s">
        <v>468</v>
      </c>
      <c r="B2" s="193"/>
      <c r="C2" s="193"/>
      <c r="D2" s="193"/>
      <c r="E2" s="193"/>
    </row>
    <row r="3" spans="1:5" ht="16.5">
      <c r="A3" s="193" t="s">
        <v>678</v>
      </c>
      <c r="B3" s="193"/>
      <c r="C3" s="193"/>
      <c r="D3" s="193"/>
      <c r="E3" s="193"/>
    </row>
    <row r="4" spans="1:2" ht="16.5">
      <c r="A4" s="4"/>
      <c r="B4" s="3"/>
    </row>
    <row r="5" spans="1:5" ht="16.5">
      <c r="A5" s="194" t="s">
        <v>464</v>
      </c>
      <c r="B5" s="194"/>
      <c r="C5" s="194"/>
      <c r="D5" s="194"/>
      <c r="E5" s="194"/>
    </row>
    <row r="6" spans="1:5" ht="16.5">
      <c r="A6" s="194" t="s">
        <v>418</v>
      </c>
      <c r="B6" s="194"/>
      <c r="C6" s="194"/>
      <c r="D6" s="194"/>
      <c r="E6" s="194"/>
    </row>
    <row r="7" spans="1:5" ht="16.5">
      <c r="A7" s="192" t="s">
        <v>419</v>
      </c>
      <c r="B7" s="192"/>
      <c r="C7" s="192"/>
      <c r="D7" s="192"/>
      <c r="E7" s="192"/>
    </row>
    <row r="8" spans="1:5" ht="16.5">
      <c r="A8" s="200" t="s">
        <v>39</v>
      </c>
      <c r="B8" s="200" t="s">
        <v>474</v>
      </c>
      <c r="C8" s="195" t="s">
        <v>64</v>
      </c>
      <c r="D8" s="196"/>
      <c r="E8" s="197"/>
    </row>
    <row r="9" spans="1:5" ht="16.5">
      <c r="A9" s="201"/>
      <c r="B9" s="201"/>
      <c r="C9" s="198" t="s">
        <v>448</v>
      </c>
      <c r="D9" s="180" t="s">
        <v>115</v>
      </c>
      <c r="E9" s="181"/>
    </row>
    <row r="10" spans="1:5" ht="16.5">
      <c r="A10" s="202"/>
      <c r="B10" s="202"/>
      <c r="C10" s="199"/>
      <c r="D10" s="27" t="s">
        <v>78</v>
      </c>
      <c r="E10" s="27" t="s">
        <v>114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63</v>
      </c>
      <c r="C12" s="30">
        <f>C13+C21+C24+C28+C32+C37+C39+C43+C46+C49</f>
        <v>641704.2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6.5">
      <c r="A13" s="8" t="s">
        <v>59</v>
      </c>
      <c r="B13" s="9" t="s">
        <v>476</v>
      </c>
      <c r="C13" s="30">
        <f>SUM(C14:C20)</f>
        <v>68654.5</v>
      </c>
      <c r="D13" s="30">
        <f>SUM(D14:D20)</f>
        <v>58148.00000000001</v>
      </c>
      <c r="E13" s="30">
        <f>SUM(E14:E20)</f>
        <v>57002.50000000001</v>
      </c>
    </row>
    <row r="14" spans="1:5" ht="33">
      <c r="A14" s="10" t="s">
        <v>46</v>
      </c>
      <c r="B14" s="11" t="s">
        <v>66</v>
      </c>
      <c r="C14" s="29">
        <f>'№5'!E13</f>
        <v>1455.3</v>
      </c>
      <c r="D14" s="29">
        <f>'№5'!F13</f>
        <v>1455.3</v>
      </c>
      <c r="E14" s="29">
        <f>'№5'!G13</f>
        <v>1455.3</v>
      </c>
    </row>
    <row r="15" spans="1:5" ht="49.5">
      <c r="A15" s="10" t="s">
        <v>47</v>
      </c>
      <c r="B15" s="11" t="s">
        <v>22</v>
      </c>
      <c r="C15" s="29">
        <f>'№5'!E18</f>
        <v>4327.1</v>
      </c>
      <c r="D15" s="29">
        <f>'№5'!F18</f>
        <v>4071.6</v>
      </c>
      <c r="E15" s="29">
        <f>'№5'!G18</f>
        <v>4004</v>
      </c>
    </row>
    <row r="16" spans="1:5" ht="49.5">
      <c r="A16" s="10" t="s">
        <v>48</v>
      </c>
      <c r="B16" s="11" t="s">
        <v>23</v>
      </c>
      <c r="C16" s="29">
        <f>'№5'!E29</f>
        <v>35886.9</v>
      </c>
      <c r="D16" s="29">
        <f>'№5'!F29</f>
        <v>34167.9</v>
      </c>
      <c r="E16" s="29">
        <f>'№5'!G29</f>
        <v>33714.700000000004</v>
      </c>
    </row>
    <row r="17" spans="1:5" ht="16.5">
      <c r="A17" s="10" t="s">
        <v>420</v>
      </c>
      <c r="B17" s="11" t="s">
        <v>421</v>
      </c>
      <c r="C17" s="29">
        <f>'№5'!E41</f>
        <v>0</v>
      </c>
      <c r="D17" s="29">
        <f>'№5'!F41</f>
        <v>0</v>
      </c>
      <c r="E17" s="29">
        <f>'№5'!G41</f>
        <v>56</v>
      </c>
    </row>
    <row r="18" spans="1:5" ht="36" customHeight="1">
      <c r="A18" s="10" t="s">
        <v>49</v>
      </c>
      <c r="B18" s="11" t="s">
        <v>456</v>
      </c>
      <c r="C18" s="29">
        <f>'№5'!E46</f>
        <v>9669.400000000001</v>
      </c>
      <c r="D18" s="29">
        <f>'№5'!F46</f>
        <v>9544.400000000001</v>
      </c>
      <c r="E18" s="29">
        <f>'№5'!G46</f>
        <v>9200.4</v>
      </c>
    </row>
    <row r="19" spans="1:5" ht="16.5">
      <c r="A19" s="10" t="s">
        <v>50</v>
      </c>
      <c r="B19" s="11" t="s">
        <v>458</v>
      </c>
      <c r="C19" s="29">
        <f>'№5'!E53</f>
        <v>2000</v>
      </c>
      <c r="D19" s="29">
        <f>'№5'!F53</f>
        <v>1000</v>
      </c>
      <c r="E19" s="29">
        <f>'№5'!G53</f>
        <v>1000</v>
      </c>
    </row>
    <row r="20" spans="1:5" ht="16.5">
      <c r="A20" s="10" t="s">
        <v>67</v>
      </c>
      <c r="B20" s="11" t="s">
        <v>24</v>
      </c>
      <c r="C20" s="29">
        <f>'№5'!E57</f>
        <v>15315.800000000001</v>
      </c>
      <c r="D20" s="29">
        <f>'№5'!F57</f>
        <v>7908.8</v>
      </c>
      <c r="E20" s="29">
        <f>'№5'!G57</f>
        <v>7572.1</v>
      </c>
    </row>
    <row r="21" spans="1:5" ht="19.5" customHeight="1">
      <c r="A21" s="8" t="s">
        <v>60</v>
      </c>
      <c r="B21" s="9" t="s">
        <v>25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6.5">
      <c r="A22" s="10" t="s">
        <v>90</v>
      </c>
      <c r="B22" s="11" t="s">
        <v>91</v>
      </c>
      <c r="C22" s="29">
        <f>'№5'!E107</f>
        <v>2023.3</v>
      </c>
      <c r="D22" s="29">
        <f>'№5'!F107</f>
        <v>2012.3</v>
      </c>
      <c r="E22" s="29">
        <f>'№5'!G107</f>
        <v>2012.3</v>
      </c>
    </row>
    <row r="23" spans="1:5" ht="37.5" customHeight="1">
      <c r="A23" s="10" t="s">
        <v>51</v>
      </c>
      <c r="B23" s="11" t="s">
        <v>470</v>
      </c>
      <c r="C23" s="29">
        <f>'№5'!E116</f>
        <v>6647.1</v>
      </c>
      <c r="D23" s="29">
        <f>'№5'!F116</f>
        <v>6201.4</v>
      </c>
      <c r="E23" s="29">
        <f>'№5'!G116</f>
        <v>6083.9</v>
      </c>
    </row>
    <row r="24" spans="1:5" ht="16.5">
      <c r="A24" s="8" t="s">
        <v>61</v>
      </c>
      <c r="B24" s="9" t="s">
        <v>26</v>
      </c>
      <c r="C24" s="30">
        <f>SUM(C25:C27)</f>
        <v>16663.7</v>
      </c>
      <c r="D24" s="30">
        <f>SUM(D25:D27)</f>
        <v>8831</v>
      </c>
      <c r="E24" s="30">
        <f>SUM(E25:E27)</f>
        <v>8850.7</v>
      </c>
    </row>
    <row r="25" spans="1:5" ht="16.5">
      <c r="A25" s="10" t="s">
        <v>338</v>
      </c>
      <c r="B25" s="27" t="s">
        <v>339</v>
      </c>
      <c r="C25" s="29">
        <f>'№5'!E122</f>
        <v>0</v>
      </c>
      <c r="D25" s="29">
        <f>'№5'!F122</f>
        <v>741.2</v>
      </c>
      <c r="E25" s="29">
        <f>'№5'!G122</f>
        <v>445.6</v>
      </c>
    </row>
    <row r="26" spans="1:5" ht="16.5">
      <c r="A26" s="10" t="s">
        <v>452</v>
      </c>
      <c r="B26" s="27" t="s">
        <v>453</v>
      </c>
      <c r="C26" s="29">
        <f>'№5'!E127</f>
        <v>15868.5</v>
      </c>
      <c r="D26" s="29">
        <f>'№5'!F127</f>
        <v>7556.7</v>
      </c>
      <c r="E26" s="29">
        <f>'№5'!G127</f>
        <v>7941.9</v>
      </c>
    </row>
    <row r="27" spans="1:5" ht="16.5">
      <c r="A27" s="10" t="s">
        <v>52</v>
      </c>
      <c r="B27" s="11" t="s">
        <v>27</v>
      </c>
      <c r="C27" s="29">
        <f>'№5'!E138</f>
        <v>795.2</v>
      </c>
      <c r="D27" s="29">
        <f>'№5'!F138</f>
        <v>533.1</v>
      </c>
      <c r="E27" s="29">
        <f>'№5'!G138</f>
        <v>463.2</v>
      </c>
    </row>
    <row r="28" spans="1:5" ht="16.5">
      <c r="A28" s="8" t="s">
        <v>62</v>
      </c>
      <c r="B28" s="9" t="s">
        <v>28</v>
      </c>
      <c r="C28" s="30">
        <f>SUM(C29:C31)</f>
        <v>39387.49999999999</v>
      </c>
      <c r="D28" s="30">
        <f>SUM(D29:D31)</f>
        <v>20671.9</v>
      </c>
      <c r="E28" s="30">
        <f>SUM(E29:E31)</f>
        <v>9883.199999999999</v>
      </c>
    </row>
    <row r="29" spans="1:5" ht="16.5">
      <c r="A29" s="10" t="s">
        <v>450</v>
      </c>
      <c r="B29" s="31" t="s">
        <v>451</v>
      </c>
      <c r="C29" s="29">
        <f>'№5'!E159</f>
        <v>19270.899999999998</v>
      </c>
      <c r="D29" s="29">
        <f>'№5'!F159</f>
        <v>5210</v>
      </c>
      <c r="E29" s="29">
        <f>'№5'!G159</f>
        <v>465.5</v>
      </c>
    </row>
    <row r="30" spans="1:5" ht="16.5">
      <c r="A30" s="10" t="s">
        <v>53</v>
      </c>
      <c r="B30" s="12" t="s">
        <v>29</v>
      </c>
      <c r="C30" s="29">
        <f>'№5'!E172</f>
        <v>5401.8</v>
      </c>
      <c r="D30" s="29">
        <f>'№5'!F172</f>
        <v>4638.4</v>
      </c>
      <c r="E30" s="29">
        <f>'№5'!G172</f>
        <v>0</v>
      </c>
    </row>
    <row r="31" spans="1:5" ht="16.5">
      <c r="A31" s="10" t="s">
        <v>54</v>
      </c>
      <c r="B31" s="11" t="s">
        <v>30</v>
      </c>
      <c r="C31" s="29">
        <f>'№5'!E180</f>
        <v>14714.799999999997</v>
      </c>
      <c r="D31" s="29">
        <f>'№5'!F180</f>
        <v>10823.5</v>
      </c>
      <c r="E31" s="29">
        <f>'№5'!G180</f>
        <v>9417.699999999999</v>
      </c>
    </row>
    <row r="32" spans="1:5" ht="16.5">
      <c r="A32" s="8" t="s">
        <v>40</v>
      </c>
      <c r="B32" s="9" t="s">
        <v>31</v>
      </c>
      <c r="C32" s="30">
        <f>SUM(C33:C36)</f>
        <v>443865.3</v>
      </c>
      <c r="D32" s="30">
        <f>SUM(D33:D36)</f>
        <v>408281.5</v>
      </c>
      <c r="E32" s="30">
        <f>SUM(E33:E36)</f>
        <v>404246.20000000007</v>
      </c>
    </row>
    <row r="33" spans="1:5" ht="16.5">
      <c r="A33" s="10" t="s">
        <v>55</v>
      </c>
      <c r="B33" s="11" t="s">
        <v>461</v>
      </c>
      <c r="C33" s="29">
        <f>'№5'!E198</f>
        <v>162840</v>
      </c>
      <c r="D33" s="29">
        <f>'№5'!F198</f>
        <v>150895.1</v>
      </c>
      <c r="E33" s="29">
        <f>'№5'!G198</f>
        <v>148357.9</v>
      </c>
    </row>
    <row r="34" spans="1:5" ht="16.5">
      <c r="A34" s="10" t="s">
        <v>56</v>
      </c>
      <c r="B34" s="11" t="s">
        <v>462</v>
      </c>
      <c r="C34" s="29">
        <f>'№5'!E211</f>
        <v>260319.2</v>
      </c>
      <c r="D34" s="29">
        <f>'№5'!F211</f>
        <v>238252.5</v>
      </c>
      <c r="E34" s="29">
        <f>'№5'!G211</f>
        <v>237127.5</v>
      </c>
    </row>
    <row r="35" spans="1:5" ht="16.5">
      <c r="A35" s="13" t="s">
        <v>41</v>
      </c>
      <c r="B35" s="11" t="s">
        <v>32</v>
      </c>
      <c r="C35" s="29">
        <f>'№5'!E238</f>
        <v>5261.1</v>
      </c>
      <c r="D35" s="29">
        <f>'№5'!F238</f>
        <v>4609.9</v>
      </c>
      <c r="E35" s="29">
        <f>'№5'!G238</f>
        <v>4479.900000000001</v>
      </c>
    </row>
    <row r="36" spans="1:5" ht="16.5">
      <c r="A36" s="10" t="s">
        <v>57</v>
      </c>
      <c r="B36" s="11" t="s">
        <v>465</v>
      </c>
      <c r="C36" s="29">
        <f>'№5'!E260</f>
        <v>15445</v>
      </c>
      <c r="D36" s="29">
        <f>'№5'!F260</f>
        <v>14524</v>
      </c>
      <c r="E36" s="29">
        <f>'№5'!G260</f>
        <v>14280.9</v>
      </c>
    </row>
    <row r="37" spans="1:5" ht="16.5">
      <c r="A37" s="14" t="s">
        <v>44</v>
      </c>
      <c r="B37" s="9" t="s">
        <v>107</v>
      </c>
      <c r="C37" s="30">
        <f>SUM(C38:C38)</f>
        <v>29623.8</v>
      </c>
      <c r="D37" s="30">
        <f>SUM(D38:D38)</f>
        <v>21306.8</v>
      </c>
      <c r="E37" s="30">
        <f>SUM(E38:E38)</f>
        <v>21942.800000000003</v>
      </c>
    </row>
    <row r="38" spans="1:5" ht="16.5">
      <c r="A38" s="13" t="s">
        <v>45</v>
      </c>
      <c r="B38" s="11" t="s">
        <v>466</v>
      </c>
      <c r="C38" s="29">
        <f>'№5'!E274</f>
        <v>29623.8</v>
      </c>
      <c r="D38" s="29">
        <f>'№5'!F274</f>
        <v>21306.8</v>
      </c>
      <c r="E38" s="29">
        <f>'№5'!G274</f>
        <v>21942.800000000003</v>
      </c>
    </row>
    <row r="39" spans="1:5" ht="16.5">
      <c r="A39" s="8" t="s">
        <v>42</v>
      </c>
      <c r="B39" s="9" t="s">
        <v>34</v>
      </c>
      <c r="C39" s="30">
        <f>SUM(C40:C42)</f>
        <v>18079.5</v>
      </c>
      <c r="D39" s="30">
        <f>SUM(D40:D42)</f>
        <v>14623.5</v>
      </c>
      <c r="E39" s="30">
        <f>SUM(E40:E42)</f>
        <v>14370.9</v>
      </c>
    </row>
    <row r="40" spans="1:5" ht="16.5">
      <c r="A40" s="13" t="s">
        <v>58</v>
      </c>
      <c r="B40" s="11" t="s">
        <v>35</v>
      </c>
      <c r="C40" s="29">
        <f>'№5'!E299</f>
        <v>2101.5</v>
      </c>
      <c r="D40" s="29">
        <f>'№5'!F299</f>
        <v>2101.5</v>
      </c>
      <c r="E40" s="29">
        <f>'№5'!G299</f>
        <v>2101.5</v>
      </c>
    </row>
    <row r="41" spans="1:5" ht="16.5">
      <c r="A41" s="13" t="s">
        <v>43</v>
      </c>
      <c r="B41" s="11" t="s">
        <v>37</v>
      </c>
      <c r="C41" s="29">
        <f>'№5'!E304</f>
        <v>4472.7</v>
      </c>
      <c r="D41" s="29">
        <f>'№5'!F304</f>
        <v>3157.2</v>
      </c>
      <c r="E41" s="29">
        <f>'№5'!G304</f>
        <v>2904.6</v>
      </c>
    </row>
    <row r="42" spans="1:5" ht="16.5">
      <c r="A42" s="13" t="s">
        <v>153</v>
      </c>
      <c r="B42" s="11" t="s">
        <v>154</v>
      </c>
      <c r="C42" s="29">
        <f>'№5'!E332</f>
        <v>11505.3</v>
      </c>
      <c r="D42" s="29">
        <f>'№5'!F332</f>
        <v>9364.8</v>
      </c>
      <c r="E42" s="29">
        <f>'№5'!G332</f>
        <v>9364.8</v>
      </c>
    </row>
    <row r="43" spans="1:5" ht="16.5">
      <c r="A43" s="8" t="s">
        <v>68</v>
      </c>
      <c r="B43" s="9" t="s">
        <v>33</v>
      </c>
      <c r="C43" s="30">
        <f>SUM(C44:C45)</f>
        <v>13069.500000000002</v>
      </c>
      <c r="D43" s="30">
        <f>SUM(D44:D45)</f>
        <v>11059.4</v>
      </c>
      <c r="E43" s="30">
        <f>SUM(E44:E45)</f>
        <v>10529.4</v>
      </c>
    </row>
    <row r="44" spans="1:5" ht="16.5">
      <c r="A44" s="26">
        <v>1102</v>
      </c>
      <c r="B44" s="27" t="s">
        <v>69</v>
      </c>
      <c r="C44" s="29">
        <f>'№5'!E344</f>
        <v>10718.900000000001</v>
      </c>
      <c r="D44" s="29">
        <f>'№5'!F344</f>
        <v>8815</v>
      </c>
      <c r="E44" s="29">
        <f>'№5'!G344</f>
        <v>8312.9</v>
      </c>
    </row>
    <row r="45" spans="1:5" ht="23.25" customHeight="1">
      <c r="A45" s="26">
        <v>1105</v>
      </c>
      <c r="B45" s="39" t="s">
        <v>422</v>
      </c>
      <c r="C45" s="29">
        <f>'№5'!E356</f>
        <v>2350.6000000000004</v>
      </c>
      <c r="D45" s="29">
        <f>'№5'!F356</f>
        <v>2244.4</v>
      </c>
      <c r="E45" s="29">
        <f>'№5'!G356</f>
        <v>2216.5000000000005</v>
      </c>
    </row>
    <row r="46" spans="1:5" ht="16.5">
      <c r="A46" s="8">
        <v>1200</v>
      </c>
      <c r="B46" s="9" t="s">
        <v>70</v>
      </c>
      <c r="C46" s="30">
        <f>SUM(C47:C48)</f>
        <v>1690</v>
      </c>
      <c r="D46" s="30">
        <f>SUM(D47:D48)</f>
        <v>1132</v>
      </c>
      <c r="E46" s="30">
        <f>SUM(E47:E48)</f>
        <v>985.5</v>
      </c>
    </row>
    <row r="47" spans="1:5" ht="16.5">
      <c r="A47" s="10" t="s">
        <v>73</v>
      </c>
      <c r="B47" s="11" t="s">
        <v>463</v>
      </c>
      <c r="C47" s="29">
        <f>'№5'!E364</f>
        <v>770</v>
      </c>
      <c r="D47" s="29">
        <f>'№5'!F364</f>
        <v>516</v>
      </c>
      <c r="E47" s="29">
        <f>'№5'!G364</f>
        <v>449</v>
      </c>
    </row>
    <row r="48" spans="1:5" ht="19.5" customHeight="1">
      <c r="A48" s="26">
        <v>1204</v>
      </c>
      <c r="B48" s="11" t="s">
        <v>76</v>
      </c>
      <c r="C48" s="29">
        <f>'№5'!E369</f>
        <v>920</v>
      </c>
      <c r="D48" s="29">
        <f>'№5'!F369</f>
        <v>616</v>
      </c>
      <c r="E48" s="29">
        <f>'№5'!G369</f>
        <v>536.5</v>
      </c>
    </row>
    <row r="49" spans="1:5" ht="19.5" customHeight="1">
      <c r="A49" s="8" t="s">
        <v>71</v>
      </c>
      <c r="B49" s="9" t="s">
        <v>457</v>
      </c>
      <c r="C49" s="30">
        <f>C50</f>
        <v>2000</v>
      </c>
      <c r="D49" s="30">
        <f>D50</f>
        <v>2000</v>
      </c>
      <c r="E49" s="30">
        <f>E50</f>
        <v>2000</v>
      </c>
    </row>
    <row r="50" spans="1:5" ht="25.5" customHeight="1">
      <c r="A50" s="26">
        <v>1301</v>
      </c>
      <c r="B50" s="11" t="s">
        <v>72</v>
      </c>
      <c r="C50" s="29">
        <f>'№5'!E377</f>
        <v>2000</v>
      </c>
      <c r="D50" s="29">
        <f>'№5'!F377</f>
        <v>2000</v>
      </c>
      <c r="E50" s="29">
        <f>'№5'!G377</f>
        <v>2000</v>
      </c>
    </row>
    <row r="56" ht="16.5">
      <c r="B56" s="15"/>
    </row>
  </sheetData>
  <sheetProtection/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2"/>
  <sheetViews>
    <sheetView zoomScale="95" zoomScaleNormal="95" zoomScalePageLayoutView="0" workbookViewId="0" topLeftCell="A391">
      <selection activeCell="K12" sqref="K12"/>
    </sheetView>
  </sheetViews>
  <sheetFormatPr defaultColWidth="9.00390625" defaultRowHeight="12.75"/>
  <cols>
    <col min="1" max="1" width="7.00390625" style="79" customWidth="1"/>
    <col min="2" max="2" width="7.125" style="79" customWidth="1"/>
    <col min="3" max="3" width="10.125" style="79" customWidth="1"/>
    <col min="4" max="4" width="7.75390625" style="58" customWidth="1"/>
    <col min="5" max="5" width="69.125" style="167" customWidth="1"/>
    <col min="6" max="6" width="11.875" style="62" customWidth="1"/>
    <col min="7" max="7" width="11.00390625" style="62" customWidth="1"/>
    <col min="8" max="8" width="11.75390625" style="62" customWidth="1"/>
    <col min="9" max="16384" width="9.125" style="168" customWidth="1"/>
  </cols>
  <sheetData>
    <row r="1" spans="6:8" ht="16.5">
      <c r="F1" s="206" t="s">
        <v>396</v>
      </c>
      <c r="G1" s="206"/>
      <c r="H1" s="206"/>
    </row>
    <row r="2" spans="3:8" ht="16.5">
      <c r="C2" s="205" t="s">
        <v>468</v>
      </c>
      <c r="D2" s="205"/>
      <c r="E2" s="205"/>
      <c r="F2" s="205"/>
      <c r="G2" s="205"/>
      <c r="H2" s="205"/>
    </row>
    <row r="3" spans="2:8" ht="16.5">
      <c r="B3" s="205" t="s">
        <v>678</v>
      </c>
      <c r="C3" s="205"/>
      <c r="D3" s="205"/>
      <c r="E3" s="205"/>
      <c r="F3" s="205"/>
      <c r="G3" s="205"/>
      <c r="H3" s="205"/>
    </row>
    <row r="4" ht="16.5">
      <c r="E4" s="74"/>
    </row>
    <row r="5" spans="1:8" s="167" customFormat="1" ht="16.5">
      <c r="A5" s="208" t="s">
        <v>389</v>
      </c>
      <c r="B5" s="208"/>
      <c r="C5" s="208"/>
      <c r="D5" s="208"/>
      <c r="E5" s="208"/>
      <c r="F5" s="208"/>
      <c r="G5" s="208"/>
      <c r="H5" s="208"/>
    </row>
    <row r="6" ht="16.5">
      <c r="E6" s="74"/>
    </row>
    <row r="7" spans="1:8" ht="16.5">
      <c r="A7" s="204" t="s">
        <v>471</v>
      </c>
      <c r="B7" s="204" t="s">
        <v>39</v>
      </c>
      <c r="C7" s="204" t="s">
        <v>472</v>
      </c>
      <c r="D7" s="207" t="s">
        <v>473</v>
      </c>
      <c r="E7" s="207" t="s">
        <v>474</v>
      </c>
      <c r="F7" s="203" t="s">
        <v>64</v>
      </c>
      <c r="G7" s="203"/>
      <c r="H7" s="203"/>
    </row>
    <row r="8" spans="1:8" ht="16.5">
      <c r="A8" s="204"/>
      <c r="B8" s="204"/>
      <c r="C8" s="204"/>
      <c r="D8" s="207"/>
      <c r="E8" s="207"/>
      <c r="F8" s="203" t="s">
        <v>448</v>
      </c>
      <c r="G8" s="203" t="s">
        <v>115</v>
      </c>
      <c r="H8" s="203"/>
    </row>
    <row r="9" spans="1:8" ht="16.5">
      <c r="A9" s="204"/>
      <c r="B9" s="204"/>
      <c r="C9" s="204"/>
      <c r="D9" s="207"/>
      <c r="E9" s="207"/>
      <c r="F9" s="203"/>
      <c r="G9" s="65" t="s">
        <v>78</v>
      </c>
      <c r="H9" s="65" t="s">
        <v>114</v>
      </c>
    </row>
    <row r="10" spans="1:8" ht="16.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169" customFormat="1" ht="16.5">
      <c r="A11" s="80"/>
      <c r="B11" s="80"/>
      <c r="C11" s="80"/>
      <c r="D11" s="60"/>
      <c r="E11" s="50" t="s">
        <v>423</v>
      </c>
      <c r="F11" s="66">
        <f>F12+F210+F240+F275+F288+F348</f>
        <v>641704.2</v>
      </c>
      <c r="G11" s="66">
        <f>G12+G210+G240+G275+G288+G348</f>
        <v>554267.7999999999</v>
      </c>
      <c r="H11" s="66">
        <f>H12+H210+H240+H275+H288+H348</f>
        <v>537907.4</v>
      </c>
    </row>
    <row r="12" spans="1:8" ht="33">
      <c r="A12" s="34" t="s">
        <v>475</v>
      </c>
      <c r="B12" s="34"/>
      <c r="C12" s="34"/>
      <c r="D12" s="34"/>
      <c r="E12" s="35" t="s">
        <v>112</v>
      </c>
      <c r="F12" s="66">
        <f>F13+F63+F78+F109+F144+F150+F175+F197</f>
        <v>153276.3</v>
      </c>
      <c r="G12" s="66">
        <f>G13+G63+G78+G109+G144+G150+G175+G197</f>
        <v>114505.09999999999</v>
      </c>
      <c r="H12" s="66">
        <f>H13+H63+H78+H109+H144+H150+H175+H197</f>
        <v>104492.20000000003</v>
      </c>
    </row>
    <row r="13" spans="1:8" ht="16.5">
      <c r="A13" s="33" t="s">
        <v>475</v>
      </c>
      <c r="B13" s="33" t="s">
        <v>59</v>
      </c>
      <c r="C13" s="33"/>
      <c r="D13" s="33"/>
      <c r="E13" s="31" t="s">
        <v>476</v>
      </c>
      <c r="F13" s="65">
        <f>F14+F19+F31+F36</f>
        <v>39556.4</v>
      </c>
      <c r="G13" s="65">
        <f>G14+G19+G31+G36</f>
        <v>36310.4</v>
      </c>
      <c r="H13" s="65">
        <f>H14+H19+H31+H36</f>
        <v>35862.30000000001</v>
      </c>
    </row>
    <row r="14" spans="1:8" ht="33">
      <c r="A14" s="33" t="s">
        <v>475</v>
      </c>
      <c r="B14" s="33" t="s">
        <v>46</v>
      </c>
      <c r="C14" s="33"/>
      <c r="D14" s="33"/>
      <c r="E14" s="31" t="s">
        <v>66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49.5">
      <c r="A15" s="33" t="s">
        <v>475</v>
      </c>
      <c r="B15" s="33" t="s">
        <v>46</v>
      </c>
      <c r="C15" s="56" t="s">
        <v>424</v>
      </c>
      <c r="D15" s="38"/>
      <c r="E15" s="31" t="s">
        <v>390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33">
      <c r="A16" s="33" t="s">
        <v>475</v>
      </c>
      <c r="B16" s="33" t="s">
        <v>46</v>
      </c>
      <c r="C16" s="56" t="s">
        <v>426</v>
      </c>
      <c r="D16" s="38"/>
      <c r="E16" s="31" t="s">
        <v>425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33">
      <c r="A17" s="33" t="s">
        <v>475</v>
      </c>
      <c r="B17" s="33" t="s">
        <v>46</v>
      </c>
      <c r="C17" s="56" t="s">
        <v>377</v>
      </c>
      <c r="D17" s="10"/>
      <c r="E17" s="31" t="s">
        <v>21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6">
      <c r="A18" s="33" t="s">
        <v>475</v>
      </c>
      <c r="B18" s="33" t="s">
        <v>46</v>
      </c>
      <c r="C18" s="56" t="s">
        <v>377</v>
      </c>
      <c r="D18" s="38">
        <v>100</v>
      </c>
      <c r="E18" s="39" t="s">
        <v>428</v>
      </c>
      <c r="F18" s="65">
        <v>1455.3</v>
      </c>
      <c r="G18" s="65">
        <v>1455.3</v>
      </c>
      <c r="H18" s="65">
        <v>1455.3</v>
      </c>
    </row>
    <row r="19" spans="1:8" ht="49.5">
      <c r="A19" s="33" t="s">
        <v>475</v>
      </c>
      <c r="B19" s="33" t="s">
        <v>48</v>
      </c>
      <c r="C19" s="33"/>
      <c r="D19" s="33"/>
      <c r="E19" s="31" t="s">
        <v>23</v>
      </c>
      <c r="F19" s="65">
        <f aca="true" t="shared" si="1" ref="F19:H20">F20</f>
        <v>35886.9</v>
      </c>
      <c r="G19" s="65">
        <f t="shared" si="1"/>
        <v>34167.9</v>
      </c>
      <c r="H19" s="65">
        <f t="shared" si="1"/>
        <v>33714.700000000004</v>
      </c>
    </row>
    <row r="20" spans="1:8" ht="49.5">
      <c r="A20" s="33" t="s">
        <v>475</v>
      </c>
      <c r="B20" s="33" t="s">
        <v>48</v>
      </c>
      <c r="C20" s="56" t="s">
        <v>424</v>
      </c>
      <c r="D20" s="38"/>
      <c r="E20" s="31" t="s">
        <v>390</v>
      </c>
      <c r="F20" s="65">
        <f t="shared" si="1"/>
        <v>35886.9</v>
      </c>
      <c r="G20" s="65">
        <f t="shared" si="1"/>
        <v>34167.9</v>
      </c>
      <c r="H20" s="65">
        <f t="shared" si="1"/>
        <v>33714.700000000004</v>
      </c>
    </row>
    <row r="21" spans="1:8" ht="33">
      <c r="A21" s="33" t="s">
        <v>475</v>
      </c>
      <c r="B21" s="33" t="s">
        <v>48</v>
      </c>
      <c r="C21" s="56" t="s">
        <v>426</v>
      </c>
      <c r="D21" s="38"/>
      <c r="E21" s="31" t="s">
        <v>425</v>
      </c>
      <c r="F21" s="65">
        <f>F22+F26+F28</f>
        <v>35886.9</v>
      </c>
      <c r="G21" s="65">
        <f>G22+G26+G28</f>
        <v>34167.9</v>
      </c>
      <c r="H21" s="65">
        <f>H22+H26+H28</f>
        <v>33714.700000000004</v>
      </c>
    </row>
    <row r="22" spans="1:8" ht="66">
      <c r="A22" s="33" t="s">
        <v>475</v>
      </c>
      <c r="B22" s="33" t="s">
        <v>48</v>
      </c>
      <c r="C22" s="10" t="s">
        <v>378</v>
      </c>
      <c r="D22" s="10"/>
      <c r="E22" s="31" t="s">
        <v>88</v>
      </c>
      <c r="F22" s="65">
        <f>F23+F24+F25</f>
        <v>35162.6</v>
      </c>
      <c r="G22" s="65">
        <f>G23+G24+G25</f>
        <v>33443.6</v>
      </c>
      <c r="H22" s="65">
        <f>H23+H24+H25</f>
        <v>32990.4</v>
      </c>
    </row>
    <row r="23" spans="1:8" ht="66">
      <c r="A23" s="33" t="s">
        <v>475</v>
      </c>
      <c r="B23" s="33" t="s">
        <v>48</v>
      </c>
      <c r="C23" s="10" t="s">
        <v>378</v>
      </c>
      <c r="D23" s="108" t="s">
        <v>80</v>
      </c>
      <c r="E23" s="11" t="s">
        <v>428</v>
      </c>
      <c r="F23" s="65">
        <v>30079.8</v>
      </c>
      <c r="G23" s="65">
        <v>30038.1</v>
      </c>
      <c r="H23" s="65">
        <v>30027.1</v>
      </c>
    </row>
    <row r="24" spans="1:8" ht="33">
      <c r="A24" s="33" t="s">
        <v>475</v>
      </c>
      <c r="B24" s="33" t="s">
        <v>48</v>
      </c>
      <c r="C24" s="10" t="s">
        <v>378</v>
      </c>
      <c r="D24" s="108" t="s">
        <v>81</v>
      </c>
      <c r="E24" s="11" t="s">
        <v>82</v>
      </c>
      <c r="F24" s="65">
        <v>4838.3</v>
      </c>
      <c r="G24" s="65">
        <v>3241.6</v>
      </c>
      <c r="H24" s="65">
        <v>2820.8</v>
      </c>
    </row>
    <row r="25" spans="1:8" ht="16.5">
      <c r="A25" s="33" t="s">
        <v>475</v>
      </c>
      <c r="B25" s="33" t="s">
        <v>48</v>
      </c>
      <c r="C25" s="10" t="s">
        <v>378</v>
      </c>
      <c r="D25" s="108" t="s">
        <v>83</v>
      </c>
      <c r="E25" s="117" t="s">
        <v>84</v>
      </c>
      <c r="F25" s="65">
        <v>244.5</v>
      </c>
      <c r="G25" s="65">
        <v>163.9</v>
      </c>
      <c r="H25" s="65">
        <v>142.5</v>
      </c>
    </row>
    <row r="26" spans="1:8" ht="49.5">
      <c r="A26" s="33" t="s">
        <v>475</v>
      </c>
      <c r="B26" s="33" t="s">
        <v>48</v>
      </c>
      <c r="C26" s="10" t="s">
        <v>430</v>
      </c>
      <c r="D26" s="10"/>
      <c r="E26" s="11" t="s">
        <v>89</v>
      </c>
      <c r="F26" s="65">
        <f>F27</f>
        <v>100.9</v>
      </c>
      <c r="G26" s="65">
        <f>G27</f>
        <v>100.9</v>
      </c>
      <c r="H26" s="65">
        <f>H27</f>
        <v>100.9</v>
      </c>
    </row>
    <row r="27" spans="1:8" ht="66">
      <c r="A27" s="33" t="s">
        <v>475</v>
      </c>
      <c r="B27" s="33" t="s">
        <v>48</v>
      </c>
      <c r="C27" s="10" t="s">
        <v>430</v>
      </c>
      <c r="D27" s="108" t="s">
        <v>80</v>
      </c>
      <c r="E27" s="11" t="s">
        <v>428</v>
      </c>
      <c r="F27" s="65">
        <v>100.9</v>
      </c>
      <c r="G27" s="65">
        <v>100.9</v>
      </c>
      <c r="H27" s="65">
        <v>100.9</v>
      </c>
    </row>
    <row r="28" spans="1:8" ht="66">
      <c r="A28" s="33" t="s">
        <v>475</v>
      </c>
      <c r="B28" s="33" t="s">
        <v>48</v>
      </c>
      <c r="C28" s="10" t="s">
        <v>431</v>
      </c>
      <c r="D28" s="10"/>
      <c r="E28" s="73" t="s">
        <v>432</v>
      </c>
      <c r="F28" s="65">
        <f>F29+F30</f>
        <v>623.4</v>
      </c>
      <c r="G28" s="65">
        <f>G29+G30</f>
        <v>623.4</v>
      </c>
      <c r="H28" s="65">
        <f>H29+H30</f>
        <v>623.4</v>
      </c>
    </row>
    <row r="29" spans="1:8" ht="66">
      <c r="A29" s="33" t="s">
        <v>475</v>
      </c>
      <c r="B29" s="33" t="s">
        <v>48</v>
      </c>
      <c r="C29" s="10" t="s">
        <v>431</v>
      </c>
      <c r="D29" s="108" t="s">
        <v>80</v>
      </c>
      <c r="E29" s="11" t="s">
        <v>428</v>
      </c>
      <c r="F29" s="65">
        <f>544.9+0.6</f>
        <v>545.5</v>
      </c>
      <c r="G29" s="65">
        <v>544.9</v>
      </c>
      <c r="H29" s="65">
        <v>544.9</v>
      </c>
    </row>
    <row r="30" spans="1:8" ht="33">
      <c r="A30" s="33" t="s">
        <v>475</v>
      </c>
      <c r="B30" s="33" t="s">
        <v>48</v>
      </c>
      <c r="C30" s="10" t="s">
        <v>431</v>
      </c>
      <c r="D30" s="108" t="s">
        <v>81</v>
      </c>
      <c r="E30" s="11" t="s">
        <v>82</v>
      </c>
      <c r="F30" s="65">
        <f>78.5-0.6</f>
        <v>77.9</v>
      </c>
      <c r="G30" s="65">
        <v>78.5</v>
      </c>
      <c r="H30" s="65">
        <v>78.5</v>
      </c>
    </row>
    <row r="31" spans="1:8" ht="16.5">
      <c r="A31" s="33" t="s">
        <v>475</v>
      </c>
      <c r="B31" s="33" t="s">
        <v>420</v>
      </c>
      <c r="C31" s="10"/>
      <c r="D31" s="108"/>
      <c r="E31" s="11" t="s">
        <v>421</v>
      </c>
      <c r="F31" s="65">
        <f>F32</f>
        <v>0</v>
      </c>
      <c r="G31" s="65">
        <f aca="true" t="shared" si="2" ref="G31:H34">G32</f>
        <v>0</v>
      </c>
      <c r="H31" s="65">
        <f t="shared" si="2"/>
        <v>56</v>
      </c>
    </row>
    <row r="32" spans="1:8" ht="49.5">
      <c r="A32" s="33" t="s">
        <v>475</v>
      </c>
      <c r="B32" s="33" t="s">
        <v>420</v>
      </c>
      <c r="C32" s="56" t="s">
        <v>424</v>
      </c>
      <c r="D32" s="108"/>
      <c r="E32" s="31" t="s">
        <v>390</v>
      </c>
      <c r="F32" s="65">
        <f>F33</f>
        <v>0</v>
      </c>
      <c r="G32" s="65">
        <f t="shared" si="2"/>
        <v>0</v>
      </c>
      <c r="H32" s="65">
        <f t="shared" si="2"/>
        <v>56</v>
      </c>
    </row>
    <row r="33" spans="1:8" ht="49.5">
      <c r="A33" s="33" t="s">
        <v>475</v>
      </c>
      <c r="B33" s="33" t="s">
        <v>420</v>
      </c>
      <c r="C33" s="56" t="s">
        <v>441</v>
      </c>
      <c r="D33" s="108"/>
      <c r="E33" s="11" t="s">
        <v>440</v>
      </c>
      <c r="F33" s="65">
        <f>F34</f>
        <v>0</v>
      </c>
      <c r="G33" s="65">
        <f t="shared" si="2"/>
        <v>0</v>
      </c>
      <c r="H33" s="65">
        <f t="shared" si="2"/>
        <v>56</v>
      </c>
    </row>
    <row r="34" spans="1:8" ht="49.5">
      <c r="A34" s="33" t="s">
        <v>475</v>
      </c>
      <c r="B34" s="33" t="s">
        <v>420</v>
      </c>
      <c r="C34" s="10" t="s">
        <v>442</v>
      </c>
      <c r="D34" s="10"/>
      <c r="E34" s="73" t="s">
        <v>443</v>
      </c>
      <c r="F34" s="65">
        <f>F35</f>
        <v>0</v>
      </c>
      <c r="G34" s="65">
        <f t="shared" si="2"/>
        <v>0</v>
      </c>
      <c r="H34" s="65">
        <f t="shared" si="2"/>
        <v>56</v>
      </c>
    </row>
    <row r="35" spans="1:8" ht="33">
      <c r="A35" s="33" t="s">
        <v>475</v>
      </c>
      <c r="B35" s="33" t="s">
        <v>420</v>
      </c>
      <c r="C35" s="10" t="s">
        <v>442</v>
      </c>
      <c r="D35" s="108" t="s">
        <v>81</v>
      </c>
      <c r="E35" s="11" t="s">
        <v>82</v>
      </c>
      <c r="F35" s="65">
        <v>0</v>
      </c>
      <c r="G35" s="65">
        <v>0</v>
      </c>
      <c r="H35" s="65">
        <v>56</v>
      </c>
    </row>
    <row r="36" spans="1:8" ht="16.5">
      <c r="A36" s="33" t="s">
        <v>475</v>
      </c>
      <c r="B36" s="33" t="s">
        <v>67</v>
      </c>
      <c r="C36" s="34"/>
      <c r="D36" s="34"/>
      <c r="E36" s="11" t="s">
        <v>24</v>
      </c>
      <c r="F36" s="65">
        <f>F37</f>
        <v>2214.2000000000003</v>
      </c>
      <c r="G36" s="65">
        <f>G37</f>
        <v>687.2</v>
      </c>
      <c r="H36" s="65">
        <f>H37</f>
        <v>636.3</v>
      </c>
    </row>
    <row r="37" spans="1:8" ht="49.5">
      <c r="A37" s="33" t="s">
        <v>475</v>
      </c>
      <c r="B37" s="33" t="s">
        <v>67</v>
      </c>
      <c r="C37" s="56" t="s">
        <v>424</v>
      </c>
      <c r="D37" s="108"/>
      <c r="E37" s="31" t="s">
        <v>390</v>
      </c>
      <c r="F37" s="65">
        <f>F38+F45+F50+F53+F57</f>
        <v>2214.2000000000003</v>
      </c>
      <c r="G37" s="65">
        <f>G38+G45+G50+G53+G57</f>
        <v>687.2</v>
      </c>
      <c r="H37" s="65">
        <f>H38+H45+H50+H53+H57</f>
        <v>636.3</v>
      </c>
    </row>
    <row r="38" spans="1:8" ht="49.5">
      <c r="A38" s="33" t="s">
        <v>475</v>
      </c>
      <c r="B38" s="33" t="s">
        <v>67</v>
      </c>
      <c r="C38" s="56" t="s">
        <v>441</v>
      </c>
      <c r="D38" s="108"/>
      <c r="E38" s="11" t="s">
        <v>440</v>
      </c>
      <c r="F38" s="65">
        <f>F39+F41+F43</f>
        <v>1605.8000000000002</v>
      </c>
      <c r="G38" s="65">
        <f>G39+G41+G43</f>
        <v>180.6</v>
      </c>
      <c r="H38" s="65">
        <f>H39+H41+H43</f>
        <v>157</v>
      </c>
    </row>
    <row r="39" spans="1:8" ht="33">
      <c r="A39" s="33" t="s">
        <v>475</v>
      </c>
      <c r="B39" s="33" t="s">
        <v>67</v>
      </c>
      <c r="C39" s="56" t="s">
        <v>267</v>
      </c>
      <c r="D39" s="108"/>
      <c r="E39" s="11" t="s">
        <v>268</v>
      </c>
      <c r="F39" s="65">
        <f>F40</f>
        <v>269.6</v>
      </c>
      <c r="G39" s="65">
        <f>G40</f>
        <v>180.6</v>
      </c>
      <c r="H39" s="65">
        <f>H40</f>
        <v>157</v>
      </c>
    </row>
    <row r="40" spans="1:8" ht="33">
      <c r="A40" s="33" t="s">
        <v>475</v>
      </c>
      <c r="B40" s="33" t="s">
        <v>67</v>
      </c>
      <c r="C40" s="56" t="s">
        <v>267</v>
      </c>
      <c r="D40" s="108" t="s">
        <v>81</v>
      </c>
      <c r="E40" s="11" t="s">
        <v>82</v>
      </c>
      <c r="F40" s="65">
        <v>269.6</v>
      </c>
      <c r="G40" s="65">
        <v>180.6</v>
      </c>
      <c r="H40" s="65">
        <v>157</v>
      </c>
    </row>
    <row r="41" spans="1:8" ht="33">
      <c r="A41" s="33" t="s">
        <v>475</v>
      </c>
      <c r="B41" s="33" t="s">
        <v>67</v>
      </c>
      <c r="C41" s="56" t="s">
        <v>269</v>
      </c>
      <c r="D41" s="108"/>
      <c r="E41" s="11" t="s">
        <v>270</v>
      </c>
      <c r="F41" s="65">
        <f>F42</f>
        <v>875.6</v>
      </c>
      <c r="G41" s="65">
        <f>G42</f>
        <v>0</v>
      </c>
      <c r="H41" s="65">
        <f>H42</f>
        <v>0</v>
      </c>
    </row>
    <row r="42" spans="1:8" ht="33">
      <c r="A42" s="33" t="s">
        <v>475</v>
      </c>
      <c r="B42" s="33" t="s">
        <v>67</v>
      </c>
      <c r="C42" s="56" t="s">
        <v>269</v>
      </c>
      <c r="D42" s="108" t="s">
        <v>81</v>
      </c>
      <c r="E42" s="11" t="s">
        <v>82</v>
      </c>
      <c r="F42" s="65">
        <f>880-4.4</f>
        <v>875.6</v>
      </c>
      <c r="G42" s="65">
        <v>0</v>
      </c>
      <c r="H42" s="65">
        <v>0</v>
      </c>
    </row>
    <row r="43" spans="1:8" s="170" customFormat="1" ht="49.5">
      <c r="A43" s="33" t="s">
        <v>475</v>
      </c>
      <c r="B43" s="33" t="s">
        <v>67</v>
      </c>
      <c r="C43" s="13" t="s">
        <v>488</v>
      </c>
      <c r="D43" s="108"/>
      <c r="E43" s="11" t="s">
        <v>489</v>
      </c>
      <c r="F43" s="83">
        <f>F44</f>
        <v>460.6</v>
      </c>
      <c r="G43" s="83">
        <f>G44</f>
        <v>0</v>
      </c>
      <c r="H43" s="83">
        <f>H44</f>
        <v>0</v>
      </c>
    </row>
    <row r="44" spans="1:8" s="170" customFormat="1" ht="33">
      <c r="A44" s="33" t="s">
        <v>475</v>
      </c>
      <c r="B44" s="33" t="s">
        <v>67</v>
      </c>
      <c r="C44" s="13" t="s">
        <v>488</v>
      </c>
      <c r="D44" s="108" t="s">
        <v>81</v>
      </c>
      <c r="E44" s="11" t="s">
        <v>82</v>
      </c>
      <c r="F44" s="83">
        <v>460.6</v>
      </c>
      <c r="G44" s="83">
        <v>0</v>
      </c>
      <c r="H44" s="83">
        <v>0</v>
      </c>
    </row>
    <row r="45" spans="1:8" ht="82.5">
      <c r="A45" s="33" t="s">
        <v>475</v>
      </c>
      <c r="B45" s="33" t="s">
        <v>67</v>
      </c>
      <c r="C45" s="56" t="s">
        <v>271</v>
      </c>
      <c r="D45" s="108"/>
      <c r="E45" s="11" t="s">
        <v>272</v>
      </c>
      <c r="F45" s="65">
        <f>F46+F48</f>
        <v>75</v>
      </c>
      <c r="G45" s="65">
        <f>G46+G48</f>
        <v>50.3</v>
      </c>
      <c r="H45" s="65">
        <f>H46+H48</f>
        <v>44</v>
      </c>
    </row>
    <row r="46" spans="1:8" ht="49.5">
      <c r="A46" s="33" t="s">
        <v>475</v>
      </c>
      <c r="B46" s="33" t="s">
        <v>67</v>
      </c>
      <c r="C46" s="56" t="s">
        <v>274</v>
      </c>
      <c r="D46" s="108"/>
      <c r="E46" s="11" t="s">
        <v>273</v>
      </c>
      <c r="F46" s="65">
        <f>F47</f>
        <v>50</v>
      </c>
      <c r="G46" s="65">
        <f>G47</f>
        <v>33.5</v>
      </c>
      <c r="H46" s="65">
        <f>H47</f>
        <v>29</v>
      </c>
    </row>
    <row r="47" spans="1:8" ht="33">
      <c r="A47" s="33" t="s">
        <v>475</v>
      </c>
      <c r="B47" s="33" t="s">
        <v>67</v>
      </c>
      <c r="C47" s="56" t="s">
        <v>274</v>
      </c>
      <c r="D47" s="108" t="s">
        <v>83</v>
      </c>
      <c r="E47" s="117" t="s">
        <v>84</v>
      </c>
      <c r="F47" s="65">
        <v>50</v>
      </c>
      <c r="G47" s="65">
        <v>33.5</v>
      </c>
      <c r="H47" s="65">
        <v>29</v>
      </c>
    </row>
    <row r="48" spans="1:8" ht="49.5">
      <c r="A48" s="33" t="s">
        <v>475</v>
      </c>
      <c r="B48" s="33" t="s">
        <v>67</v>
      </c>
      <c r="C48" s="56" t="s">
        <v>276</v>
      </c>
      <c r="D48" s="108"/>
      <c r="E48" s="11" t="s">
        <v>275</v>
      </c>
      <c r="F48" s="65">
        <f>F49</f>
        <v>25</v>
      </c>
      <c r="G48" s="65">
        <f>G49</f>
        <v>16.8</v>
      </c>
      <c r="H48" s="65">
        <f>H49</f>
        <v>15</v>
      </c>
    </row>
    <row r="49" spans="1:8" ht="33">
      <c r="A49" s="33" t="s">
        <v>475</v>
      </c>
      <c r="B49" s="33" t="s">
        <v>67</v>
      </c>
      <c r="C49" s="56" t="s">
        <v>276</v>
      </c>
      <c r="D49" s="108" t="s">
        <v>81</v>
      </c>
      <c r="E49" s="11" t="s">
        <v>82</v>
      </c>
      <c r="F49" s="65">
        <v>25</v>
      </c>
      <c r="G49" s="65">
        <v>16.8</v>
      </c>
      <c r="H49" s="65">
        <v>15</v>
      </c>
    </row>
    <row r="50" spans="1:8" ht="33">
      <c r="A50" s="33" t="s">
        <v>475</v>
      </c>
      <c r="B50" s="33" t="s">
        <v>67</v>
      </c>
      <c r="C50" s="56" t="s">
        <v>277</v>
      </c>
      <c r="D50" s="108"/>
      <c r="E50" s="11" t="s">
        <v>278</v>
      </c>
      <c r="F50" s="65">
        <f aca="true" t="shared" si="3" ref="F50:H51">F51</f>
        <v>180</v>
      </c>
      <c r="G50" s="65">
        <f t="shared" si="3"/>
        <v>121</v>
      </c>
      <c r="H50" s="65">
        <f t="shared" si="3"/>
        <v>105</v>
      </c>
    </row>
    <row r="51" spans="1:8" ht="33">
      <c r="A51" s="33" t="s">
        <v>475</v>
      </c>
      <c r="B51" s="33" t="s">
        <v>67</v>
      </c>
      <c r="C51" s="56" t="s">
        <v>279</v>
      </c>
      <c r="D51" s="108"/>
      <c r="E51" s="11" t="s">
        <v>280</v>
      </c>
      <c r="F51" s="65">
        <f t="shared" si="3"/>
        <v>180</v>
      </c>
      <c r="G51" s="65">
        <f t="shared" si="3"/>
        <v>121</v>
      </c>
      <c r="H51" s="65">
        <f t="shared" si="3"/>
        <v>105</v>
      </c>
    </row>
    <row r="52" spans="1:8" ht="33">
      <c r="A52" s="33" t="s">
        <v>475</v>
      </c>
      <c r="B52" s="33" t="s">
        <v>67</v>
      </c>
      <c r="C52" s="56" t="s">
        <v>279</v>
      </c>
      <c r="D52" s="17" t="s">
        <v>86</v>
      </c>
      <c r="E52" s="11" t="s">
        <v>87</v>
      </c>
      <c r="F52" s="65">
        <v>180</v>
      </c>
      <c r="G52" s="65">
        <v>121</v>
      </c>
      <c r="H52" s="65">
        <v>105</v>
      </c>
    </row>
    <row r="53" spans="1:8" ht="49.5">
      <c r="A53" s="33" t="s">
        <v>475</v>
      </c>
      <c r="B53" s="33" t="s">
        <v>67</v>
      </c>
      <c r="C53" s="56" t="s">
        <v>261</v>
      </c>
      <c r="D53" s="108"/>
      <c r="E53" s="11" t="s">
        <v>262</v>
      </c>
      <c r="F53" s="65">
        <f>F54</f>
        <v>55.1</v>
      </c>
      <c r="G53" s="65">
        <f>G54</f>
        <v>37</v>
      </c>
      <c r="H53" s="65">
        <f>H54</f>
        <v>32</v>
      </c>
    </row>
    <row r="54" spans="1:8" ht="33">
      <c r="A54" s="33" t="s">
        <v>475</v>
      </c>
      <c r="B54" s="33" t="s">
        <v>67</v>
      </c>
      <c r="C54" s="56" t="s">
        <v>266</v>
      </c>
      <c r="D54" s="108"/>
      <c r="E54" s="11" t="s">
        <v>265</v>
      </c>
      <c r="F54" s="65">
        <f>F56+F55</f>
        <v>55.1</v>
      </c>
      <c r="G54" s="65">
        <f>G56+G55</f>
        <v>37</v>
      </c>
      <c r="H54" s="65">
        <f>H56+H55</f>
        <v>32</v>
      </c>
    </row>
    <row r="55" spans="1:8" ht="33">
      <c r="A55" s="33" t="s">
        <v>475</v>
      </c>
      <c r="B55" s="33" t="s">
        <v>67</v>
      </c>
      <c r="C55" s="56" t="s">
        <v>266</v>
      </c>
      <c r="D55" s="108" t="s">
        <v>81</v>
      </c>
      <c r="E55" s="11" t="s">
        <v>82</v>
      </c>
      <c r="F55" s="65">
        <v>42</v>
      </c>
      <c r="G55" s="65">
        <v>22</v>
      </c>
      <c r="H55" s="65">
        <v>17</v>
      </c>
    </row>
    <row r="56" spans="1:8" ht="33">
      <c r="A56" s="33" t="s">
        <v>475</v>
      </c>
      <c r="B56" s="33" t="s">
        <v>67</v>
      </c>
      <c r="C56" s="56" t="s">
        <v>266</v>
      </c>
      <c r="D56" s="17" t="s">
        <v>86</v>
      </c>
      <c r="E56" s="11" t="s">
        <v>87</v>
      </c>
      <c r="F56" s="65">
        <f>55.1-42</f>
        <v>13.100000000000001</v>
      </c>
      <c r="G56" s="65">
        <f>37-22</f>
        <v>15</v>
      </c>
      <c r="H56" s="65">
        <f>32-17</f>
        <v>15</v>
      </c>
    </row>
    <row r="57" spans="1:8" ht="33">
      <c r="A57" s="33" t="s">
        <v>475</v>
      </c>
      <c r="B57" s="33" t="s">
        <v>67</v>
      </c>
      <c r="C57" s="56" t="s">
        <v>426</v>
      </c>
      <c r="D57" s="108"/>
      <c r="E57" s="11" t="s">
        <v>425</v>
      </c>
      <c r="F57" s="65">
        <f>F58+F60</f>
        <v>298.3</v>
      </c>
      <c r="G57" s="65">
        <f>G58+G60</f>
        <v>298.3</v>
      </c>
      <c r="H57" s="65">
        <f>H58+H60</f>
        <v>298.3</v>
      </c>
    </row>
    <row r="58" spans="1:8" ht="49.5">
      <c r="A58" s="33" t="s">
        <v>475</v>
      </c>
      <c r="B58" s="33" t="s">
        <v>67</v>
      </c>
      <c r="C58" s="56" t="s">
        <v>430</v>
      </c>
      <c r="D58" s="108"/>
      <c r="E58" s="11" t="s">
        <v>89</v>
      </c>
      <c r="F58" s="65">
        <f>F59</f>
        <v>45</v>
      </c>
      <c r="G58" s="65">
        <f>G59</f>
        <v>45</v>
      </c>
      <c r="H58" s="65">
        <f>H59</f>
        <v>45</v>
      </c>
    </row>
    <row r="59" spans="1:8" ht="66">
      <c r="A59" s="33" t="s">
        <v>475</v>
      </c>
      <c r="B59" s="33" t="s">
        <v>67</v>
      </c>
      <c r="C59" s="56" t="s">
        <v>430</v>
      </c>
      <c r="D59" s="108" t="s">
        <v>80</v>
      </c>
      <c r="E59" s="11" t="s">
        <v>428</v>
      </c>
      <c r="F59" s="65">
        <v>45</v>
      </c>
      <c r="G59" s="65">
        <v>45</v>
      </c>
      <c r="H59" s="65">
        <v>45</v>
      </c>
    </row>
    <row r="60" spans="1:8" ht="82.5">
      <c r="A60" s="33" t="s">
        <v>475</v>
      </c>
      <c r="B60" s="33" t="s">
        <v>67</v>
      </c>
      <c r="C60" s="56" t="s">
        <v>369</v>
      </c>
      <c r="D60" s="108"/>
      <c r="E60" s="11" t="s">
        <v>370</v>
      </c>
      <c r="F60" s="65">
        <f>F61+F62</f>
        <v>253.3</v>
      </c>
      <c r="G60" s="65">
        <f>G61+G62</f>
        <v>253.3</v>
      </c>
      <c r="H60" s="65">
        <f>H61+H62</f>
        <v>253.3</v>
      </c>
    </row>
    <row r="61" spans="1:8" ht="66">
      <c r="A61" s="33" t="s">
        <v>475</v>
      </c>
      <c r="B61" s="33" t="s">
        <v>67</v>
      </c>
      <c r="C61" s="56" t="s">
        <v>369</v>
      </c>
      <c r="D61" s="108" t="s">
        <v>80</v>
      </c>
      <c r="E61" s="11" t="s">
        <v>428</v>
      </c>
      <c r="F61" s="65">
        <v>242.9</v>
      </c>
      <c r="G61" s="65">
        <v>242.9</v>
      </c>
      <c r="H61" s="65">
        <v>242.9</v>
      </c>
    </row>
    <row r="62" spans="1:8" ht="33">
      <c r="A62" s="33" t="s">
        <v>475</v>
      </c>
      <c r="B62" s="33" t="s">
        <v>67</v>
      </c>
      <c r="C62" s="56" t="s">
        <v>369</v>
      </c>
      <c r="D62" s="108" t="s">
        <v>81</v>
      </c>
      <c r="E62" s="11" t="s">
        <v>82</v>
      </c>
      <c r="F62" s="65">
        <v>10.4</v>
      </c>
      <c r="G62" s="65">
        <v>10.4</v>
      </c>
      <c r="H62" s="65">
        <v>10.4</v>
      </c>
    </row>
    <row r="63" spans="1:8" ht="16.5">
      <c r="A63" s="33" t="s">
        <v>475</v>
      </c>
      <c r="B63" s="33" t="s">
        <v>60</v>
      </c>
      <c r="C63" s="56"/>
      <c r="D63" s="108"/>
      <c r="E63" s="11" t="s">
        <v>25</v>
      </c>
      <c r="F63" s="65">
        <f>F64+F73</f>
        <v>8670.4</v>
      </c>
      <c r="G63" s="65">
        <f>G64+G73</f>
        <v>8213.699999999999</v>
      </c>
      <c r="H63" s="65">
        <f>H64+H73</f>
        <v>8096.2</v>
      </c>
    </row>
    <row r="64" spans="1:8" ht="16.5">
      <c r="A64" s="33" t="s">
        <v>475</v>
      </c>
      <c r="B64" s="33" t="s">
        <v>90</v>
      </c>
      <c r="C64" s="56"/>
      <c r="D64" s="108"/>
      <c r="E64" s="11" t="s">
        <v>91</v>
      </c>
      <c r="F64" s="65">
        <f>F65</f>
        <v>2023.3</v>
      </c>
      <c r="G64" s="65">
        <f aca="true" t="shared" si="4" ref="F64:H65">G65</f>
        <v>2012.3</v>
      </c>
      <c r="H64" s="65">
        <f t="shared" si="4"/>
        <v>2012.3</v>
      </c>
    </row>
    <row r="65" spans="1:8" ht="49.5">
      <c r="A65" s="33" t="s">
        <v>475</v>
      </c>
      <c r="B65" s="33" t="s">
        <v>90</v>
      </c>
      <c r="C65" s="56" t="s">
        <v>424</v>
      </c>
      <c r="D65" s="108"/>
      <c r="E65" s="31" t="s">
        <v>390</v>
      </c>
      <c r="F65" s="65">
        <f t="shared" si="4"/>
        <v>2023.3</v>
      </c>
      <c r="G65" s="65">
        <f t="shared" si="4"/>
        <v>2012.3</v>
      </c>
      <c r="H65" s="65">
        <f t="shared" si="4"/>
        <v>2012.3</v>
      </c>
    </row>
    <row r="66" spans="1:8" ht="33">
      <c r="A66" s="33" t="s">
        <v>475</v>
      </c>
      <c r="B66" s="33" t="s">
        <v>90</v>
      </c>
      <c r="C66" s="56" t="s">
        <v>426</v>
      </c>
      <c r="D66" s="108"/>
      <c r="E66" s="11" t="s">
        <v>425</v>
      </c>
      <c r="F66" s="65">
        <f>F67+F69</f>
        <v>2023.3</v>
      </c>
      <c r="G66" s="65">
        <f>G67+G69</f>
        <v>2012.3</v>
      </c>
      <c r="H66" s="65">
        <f>H67+H69</f>
        <v>2012.3</v>
      </c>
    </row>
    <row r="67" spans="1:8" ht="49.5">
      <c r="A67" s="33" t="s">
        <v>475</v>
      </c>
      <c r="B67" s="33" t="s">
        <v>90</v>
      </c>
      <c r="C67" s="56" t="s">
        <v>430</v>
      </c>
      <c r="D67" s="108"/>
      <c r="E67" s="11" t="s">
        <v>89</v>
      </c>
      <c r="F67" s="65">
        <f>F68</f>
        <v>619.3</v>
      </c>
      <c r="G67" s="65">
        <f>G68</f>
        <v>619.3</v>
      </c>
      <c r="H67" s="65">
        <f>H68</f>
        <v>619.3</v>
      </c>
    </row>
    <row r="68" spans="1:8" ht="66">
      <c r="A68" s="33" t="s">
        <v>475</v>
      </c>
      <c r="B68" s="33" t="s">
        <v>90</v>
      </c>
      <c r="C68" s="56" t="s">
        <v>430</v>
      </c>
      <c r="D68" s="108" t="s">
        <v>80</v>
      </c>
      <c r="E68" s="11" t="s">
        <v>428</v>
      </c>
      <c r="F68" s="65">
        <v>619.3</v>
      </c>
      <c r="G68" s="65">
        <v>619.3</v>
      </c>
      <c r="H68" s="65">
        <v>619.3</v>
      </c>
    </row>
    <row r="69" spans="1:8" ht="115.5">
      <c r="A69" s="33" t="s">
        <v>475</v>
      </c>
      <c r="B69" s="33" t="s">
        <v>90</v>
      </c>
      <c r="C69" s="56" t="s">
        <v>478</v>
      </c>
      <c r="D69" s="108"/>
      <c r="E69" s="11" t="s">
        <v>479</v>
      </c>
      <c r="F69" s="65">
        <f>F70+F71+F72</f>
        <v>1404</v>
      </c>
      <c r="G69" s="65">
        <f>G70+G71+G72</f>
        <v>1393</v>
      </c>
      <c r="H69" s="65">
        <f>H70+H71+H72</f>
        <v>1393</v>
      </c>
    </row>
    <row r="70" spans="1:8" ht="66">
      <c r="A70" s="33" t="s">
        <v>475</v>
      </c>
      <c r="B70" s="33" t="s">
        <v>90</v>
      </c>
      <c r="C70" s="56" t="s">
        <v>478</v>
      </c>
      <c r="D70" s="108" t="s">
        <v>80</v>
      </c>
      <c r="E70" s="11" t="s">
        <v>428</v>
      </c>
      <c r="F70" s="65">
        <v>1138.4</v>
      </c>
      <c r="G70" s="65">
        <v>1138.4</v>
      </c>
      <c r="H70" s="65">
        <v>1138.4</v>
      </c>
    </row>
    <row r="71" spans="1:8" ht="33">
      <c r="A71" s="33" t="s">
        <v>475</v>
      </c>
      <c r="B71" s="33" t="s">
        <v>90</v>
      </c>
      <c r="C71" s="56" t="s">
        <v>478</v>
      </c>
      <c r="D71" s="108" t="s">
        <v>81</v>
      </c>
      <c r="E71" s="11" t="s">
        <v>82</v>
      </c>
      <c r="F71" s="65">
        <v>243.3</v>
      </c>
      <c r="G71" s="65">
        <v>232.3</v>
      </c>
      <c r="H71" s="65">
        <v>232.3</v>
      </c>
    </row>
    <row r="72" spans="1:8" ht="33">
      <c r="A72" s="33" t="s">
        <v>475</v>
      </c>
      <c r="B72" s="33" t="s">
        <v>90</v>
      </c>
      <c r="C72" s="56" t="s">
        <v>478</v>
      </c>
      <c r="D72" s="108" t="s">
        <v>83</v>
      </c>
      <c r="E72" s="117" t="s">
        <v>84</v>
      </c>
      <c r="F72" s="65">
        <v>22.3</v>
      </c>
      <c r="G72" s="65">
        <v>22.3</v>
      </c>
      <c r="H72" s="65">
        <v>22.3</v>
      </c>
    </row>
    <row r="73" spans="1:8" ht="33">
      <c r="A73" s="33" t="s">
        <v>475</v>
      </c>
      <c r="B73" s="33" t="s">
        <v>51</v>
      </c>
      <c r="C73" s="56"/>
      <c r="D73" s="108"/>
      <c r="E73" s="11" t="s">
        <v>470</v>
      </c>
      <c r="F73" s="65">
        <f>F74</f>
        <v>6647.1</v>
      </c>
      <c r="G73" s="65">
        <f aca="true" t="shared" si="5" ref="G73:H75">G74</f>
        <v>6201.4</v>
      </c>
      <c r="H73" s="65">
        <f t="shared" si="5"/>
        <v>6083.9</v>
      </c>
    </row>
    <row r="74" spans="1:8" ht="49.5">
      <c r="A74" s="33" t="s">
        <v>475</v>
      </c>
      <c r="B74" s="33" t="s">
        <v>51</v>
      </c>
      <c r="C74" s="56" t="s">
        <v>424</v>
      </c>
      <c r="D74" s="108"/>
      <c r="E74" s="31" t="s">
        <v>390</v>
      </c>
      <c r="F74" s="65">
        <f>F75</f>
        <v>6647.1</v>
      </c>
      <c r="G74" s="65">
        <f t="shared" si="5"/>
        <v>6201.4</v>
      </c>
      <c r="H74" s="65">
        <f t="shared" si="5"/>
        <v>6083.9</v>
      </c>
    </row>
    <row r="75" spans="1:8" ht="33">
      <c r="A75" s="33" t="s">
        <v>475</v>
      </c>
      <c r="B75" s="33" t="s">
        <v>51</v>
      </c>
      <c r="C75" s="56" t="s">
        <v>281</v>
      </c>
      <c r="D75" s="108"/>
      <c r="E75" s="11" t="s">
        <v>282</v>
      </c>
      <c r="F75" s="65">
        <f>F76</f>
        <v>6647.1</v>
      </c>
      <c r="G75" s="65">
        <f t="shared" si="5"/>
        <v>6201.4</v>
      </c>
      <c r="H75" s="65">
        <f t="shared" si="5"/>
        <v>6083.9</v>
      </c>
    </row>
    <row r="76" spans="1:8" ht="33">
      <c r="A76" s="33" t="s">
        <v>475</v>
      </c>
      <c r="B76" s="33" t="s">
        <v>51</v>
      </c>
      <c r="C76" s="56" t="s">
        <v>284</v>
      </c>
      <c r="D76" s="108"/>
      <c r="E76" s="11" t="s">
        <v>283</v>
      </c>
      <c r="F76" s="65">
        <f>F77</f>
        <v>6647.1</v>
      </c>
      <c r="G76" s="65">
        <f>G77</f>
        <v>6201.4</v>
      </c>
      <c r="H76" s="65">
        <f>H77</f>
        <v>6083.9</v>
      </c>
    </row>
    <row r="77" spans="1:8" ht="33">
      <c r="A77" s="33" t="s">
        <v>475</v>
      </c>
      <c r="B77" s="33" t="s">
        <v>51</v>
      </c>
      <c r="C77" s="56" t="s">
        <v>284</v>
      </c>
      <c r="D77" s="17">
        <v>600</v>
      </c>
      <c r="E77" s="11" t="s">
        <v>131</v>
      </c>
      <c r="F77" s="65">
        <v>6647.1</v>
      </c>
      <c r="G77" s="65">
        <v>6201.4</v>
      </c>
      <c r="H77" s="65">
        <v>6083.9</v>
      </c>
    </row>
    <row r="78" spans="1:8" ht="16.5">
      <c r="A78" s="33" t="s">
        <v>475</v>
      </c>
      <c r="B78" s="33" t="s">
        <v>61</v>
      </c>
      <c r="C78" s="56"/>
      <c r="D78" s="17"/>
      <c r="E78" s="11" t="s">
        <v>26</v>
      </c>
      <c r="F78" s="65">
        <f>F79+F84+F95</f>
        <v>16123.7</v>
      </c>
      <c r="G78" s="65">
        <f>G79+G84+G95</f>
        <v>8442.3</v>
      </c>
      <c r="H78" s="65">
        <f>H79+H84+H95</f>
        <v>8512.7</v>
      </c>
    </row>
    <row r="79" spans="1:8" ht="16.5">
      <c r="A79" s="33" t="s">
        <v>475</v>
      </c>
      <c r="B79" s="33" t="s">
        <v>338</v>
      </c>
      <c r="C79" s="56"/>
      <c r="D79" s="17"/>
      <c r="E79" s="39" t="s">
        <v>339</v>
      </c>
      <c r="F79" s="65">
        <f>F80</f>
        <v>0</v>
      </c>
      <c r="G79" s="65">
        <f aca="true" t="shared" si="6" ref="G79:H82">G80</f>
        <v>741.2</v>
      </c>
      <c r="H79" s="65">
        <f t="shared" si="6"/>
        <v>445.6</v>
      </c>
    </row>
    <row r="80" spans="1:8" ht="49.5">
      <c r="A80" s="33" t="s">
        <v>475</v>
      </c>
      <c r="B80" s="33" t="s">
        <v>338</v>
      </c>
      <c r="C80" s="56" t="s">
        <v>317</v>
      </c>
      <c r="D80" s="17"/>
      <c r="E80" s="11" t="s">
        <v>313</v>
      </c>
      <c r="F80" s="65">
        <f>F81</f>
        <v>0</v>
      </c>
      <c r="G80" s="65">
        <f t="shared" si="6"/>
        <v>741.2</v>
      </c>
      <c r="H80" s="65">
        <f t="shared" si="6"/>
        <v>445.6</v>
      </c>
    </row>
    <row r="81" spans="1:8" ht="33">
      <c r="A81" s="33" t="s">
        <v>475</v>
      </c>
      <c r="B81" s="33" t="s">
        <v>338</v>
      </c>
      <c r="C81" s="56" t="s">
        <v>324</v>
      </c>
      <c r="D81" s="17"/>
      <c r="E81" s="11" t="s">
        <v>325</v>
      </c>
      <c r="F81" s="65">
        <f>F82</f>
        <v>0</v>
      </c>
      <c r="G81" s="65">
        <f t="shared" si="6"/>
        <v>741.2</v>
      </c>
      <c r="H81" s="65">
        <f t="shared" si="6"/>
        <v>445.6</v>
      </c>
    </row>
    <row r="82" spans="1:8" ht="82.5">
      <c r="A82" s="33" t="s">
        <v>475</v>
      </c>
      <c r="B82" s="33" t="s">
        <v>338</v>
      </c>
      <c r="C82" s="56" t="s">
        <v>340</v>
      </c>
      <c r="D82" s="17"/>
      <c r="E82" s="11" t="s">
        <v>341</v>
      </c>
      <c r="F82" s="65">
        <f>F83</f>
        <v>0</v>
      </c>
      <c r="G82" s="65">
        <f t="shared" si="6"/>
        <v>741.2</v>
      </c>
      <c r="H82" s="65">
        <f t="shared" si="6"/>
        <v>445.6</v>
      </c>
    </row>
    <row r="83" spans="1:8" ht="33">
      <c r="A83" s="33" t="s">
        <v>475</v>
      </c>
      <c r="B83" s="33" t="s">
        <v>338</v>
      </c>
      <c r="C83" s="56" t="s">
        <v>340</v>
      </c>
      <c r="D83" s="108" t="s">
        <v>81</v>
      </c>
      <c r="E83" s="11" t="s">
        <v>82</v>
      </c>
      <c r="F83" s="83">
        <v>0</v>
      </c>
      <c r="G83" s="83">
        <v>741.2</v>
      </c>
      <c r="H83" s="83">
        <v>445.6</v>
      </c>
    </row>
    <row r="84" spans="1:8" ht="16.5">
      <c r="A84" s="33" t="s">
        <v>475</v>
      </c>
      <c r="B84" s="33" t="s">
        <v>452</v>
      </c>
      <c r="C84" s="56"/>
      <c r="D84" s="17"/>
      <c r="E84" s="27" t="s">
        <v>453</v>
      </c>
      <c r="F84" s="65">
        <f>F85</f>
        <v>15868.5</v>
      </c>
      <c r="G84" s="65">
        <f aca="true" t="shared" si="7" ref="G84:H87">G85</f>
        <v>7556.7</v>
      </c>
      <c r="H84" s="65">
        <f t="shared" si="7"/>
        <v>7941.9</v>
      </c>
    </row>
    <row r="85" spans="1:8" ht="49.5">
      <c r="A85" s="33" t="s">
        <v>475</v>
      </c>
      <c r="B85" s="33" t="s">
        <v>452</v>
      </c>
      <c r="C85" s="56" t="s">
        <v>285</v>
      </c>
      <c r="D85" s="17"/>
      <c r="E85" s="11" t="s">
        <v>286</v>
      </c>
      <c r="F85" s="65">
        <f>F86</f>
        <v>15868.5</v>
      </c>
      <c r="G85" s="65">
        <f t="shared" si="7"/>
        <v>7556.7</v>
      </c>
      <c r="H85" s="65">
        <f t="shared" si="7"/>
        <v>7941.9</v>
      </c>
    </row>
    <row r="86" spans="1:8" ht="49.5">
      <c r="A86" s="33" t="s">
        <v>475</v>
      </c>
      <c r="B86" s="33" t="s">
        <v>452</v>
      </c>
      <c r="C86" s="56" t="s">
        <v>287</v>
      </c>
      <c r="D86" s="17"/>
      <c r="E86" s="11" t="s">
        <v>288</v>
      </c>
      <c r="F86" s="65">
        <f>F87+F91+F93+F89</f>
        <v>15868.5</v>
      </c>
      <c r="G86" s="65">
        <f>G87+G91+G93+G89</f>
        <v>7556.7</v>
      </c>
      <c r="H86" s="65">
        <f>H87+H91+H93+H89</f>
        <v>7941.9</v>
      </c>
    </row>
    <row r="87" spans="1:8" ht="49.5">
      <c r="A87" s="33" t="s">
        <v>475</v>
      </c>
      <c r="B87" s="33" t="s">
        <v>452</v>
      </c>
      <c r="C87" s="56" t="s">
        <v>289</v>
      </c>
      <c r="D87" s="17"/>
      <c r="E87" s="11" t="s">
        <v>290</v>
      </c>
      <c r="F87" s="65">
        <f>F88</f>
        <v>8292.7</v>
      </c>
      <c r="G87" s="65">
        <f t="shared" si="7"/>
        <v>7556.7</v>
      </c>
      <c r="H87" s="65">
        <f t="shared" si="7"/>
        <v>7941.9</v>
      </c>
    </row>
    <row r="88" spans="1:8" ht="33">
      <c r="A88" s="33" t="s">
        <v>475</v>
      </c>
      <c r="B88" s="33" t="s">
        <v>452</v>
      </c>
      <c r="C88" s="56" t="s">
        <v>289</v>
      </c>
      <c r="D88" s="108" t="s">
        <v>81</v>
      </c>
      <c r="E88" s="11" t="s">
        <v>82</v>
      </c>
      <c r="F88" s="65">
        <f>12429.4-4103.2-33.5</f>
        <v>8292.7</v>
      </c>
      <c r="G88" s="65">
        <v>7556.7</v>
      </c>
      <c r="H88" s="65">
        <v>7941.9</v>
      </c>
    </row>
    <row r="89" spans="1:8" s="170" customFormat="1" ht="49.5">
      <c r="A89" s="33" t="s">
        <v>475</v>
      </c>
      <c r="B89" s="33" t="s">
        <v>452</v>
      </c>
      <c r="C89" s="13" t="s">
        <v>486</v>
      </c>
      <c r="D89" s="108"/>
      <c r="E89" s="11" t="s">
        <v>487</v>
      </c>
      <c r="F89" s="83">
        <f>F90</f>
        <v>2000</v>
      </c>
      <c r="G89" s="83">
        <f>G90</f>
        <v>0</v>
      </c>
      <c r="H89" s="83">
        <f>H90</f>
        <v>0</v>
      </c>
    </row>
    <row r="90" spans="1:8" s="170" customFormat="1" ht="33">
      <c r="A90" s="33" t="s">
        <v>475</v>
      </c>
      <c r="B90" s="33" t="s">
        <v>452</v>
      </c>
      <c r="C90" s="13" t="s">
        <v>486</v>
      </c>
      <c r="D90" s="108" t="s">
        <v>81</v>
      </c>
      <c r="E90" s="11" t="s">
        <v>82</v>
      </c>
      <c r="F90" s="83">
        <v>2000</v>
      </c>
      <c r="G90" s="83">
        <v>0</v>
      </c>
      <c r="H90" s="83">
        <v>0</v>
      </c>
    </row>
    <row r="91" spans="1:8" ht="49.5">
      <c r="A91" s="33" t="s">
        <v>475</v>
      </c>
      <c r="B91" s="33" t="s">
        <v>452</v>
      </c>
      <c r="C91" s="56" t="s">
        <v>108</v>
      </c>
      <c r="D91" s="108"/>
      <c r="E91" s="11" t="s">
        <v>393</v>
      </c>
      <c r="F91" s="65">
        <f>F92</f>
        <v>2370.0999999999995</v>
      </c>
      <c r="G91" s="65">
        <f>G92</f>
        <v>0</v>
      </c>
      <c r="H91" s="65">
        <f>H92</f>
        <v>0</v>
      </c>
    </row>
    <row r="92" spans="1:8" ht="33">
      <c r="A92" s="33" t="s">
        <v>475</v>
      </c>
      <c r="B92" s="33" t="s">
        <v>452</v>
      </c>
      <c r="C92" s="56" t="s">
        <v>108</v>
      </c>
      <c r="D92" s="108" t="s">
        <v>81</v>
      </c>
      <c r="E92" s="11" t="s">
        <v>82</v>
      </c>
      <c r="F92" s="65">
        <f>4347.9-1977.8</f>
        <v>2370.0999999999995</v>
      </c>
      <c r="G92" s="65">
        <v>0</v>
      </c>
      <c r="H92" s="65">
        <v>0</v>
      </c>
    </row>
    <row r="93" spans="1:8" ht="33">
      <c r="A93" s="33" t="s">
        <v>475</v>
      </c>
      <c r="B93" s="33" t="s">
        <v>452</v>
      </c>
      <c r="C93" s="56" t="s">
        <v>404</v>
      </c>
      <c r="D93" s="108"/>
      <c r="E93" s="11" t="s">
        <v>405</v>
      </c>
      <c r="F93" s="65">
        <f>F94</f>
        <v>3205.7</v>
      </c>
      <c r="G93" s="65">
        <f>G94</f>
        <v>0</v>
      </c>
      <c r="H93" s="65">
        <f>H94</f>
        <v>0</v>
      </c>
    </row>
    <row r="94" spans="1:8" ht="33">
      <c r="A94" s="33" t="s">
        <v>475</v>
      </c>
      <c r="B94" s="33" t="s">
        <v>452</v>
      </c>
      <c r="C94" s="56" t="s">
        <v>404</v>
      </c>
      <c r="D94" s="108" t="s">
        <v>81</v>
      </c>
      <c r="E94" s="11" t="s">
        <v>82</v>
      </c>
      <c r="F94" s="65">
        <v>3205.7</v>
      </c>
      <c r="G94" s="65">
        <v>0</v>
      </c>
      <c r="H94" s="65">
        <v>0</v>
      </c>
    </row>
    <row r="95" spans="1:8" ht="16.5">
      <c r="A95" s="33" t="s">
        <v>475</v>
      </c>
      <c r="B95" s="33" t="s">
        <v>52</v>
      </c>
      <c r="C95" s="56"/>
      <c r="D95" s="17"/>
      <c r="E95" s="11" t="s">
        <v>27</v>
      </c>
      <c r="F95" s="65">
        <f>F96</f>
        <v>255.2</v>
      </c>
      <c r="G95" s="65">
        <f>G96</f>
        <v>144.4</v>
      </c>
      <c r="H95" s="65">
        <f>H96</f>
        <v>125.2</v>
      </c>
    </row>
    <row r="96" spans="1:8" ht="49.5">
      <c r="A96" s="33" t="s">
        <v>475</v>
      </c>
      <c r="B96" s="33" t="s">
        <v>52</v>
      </c>
      <c r="C96" s="56" t="s">
        <v>291</v>
      </c>
      <c r="D96" s="17"/>
      <c r="E96" s="11" t="s">
        <v>292</v>
      </c>
      <c r="F96" s="65">
        <f>F97+F102</f>
        <v>255.2</v>
      </c>
      <c r="G96" s="65">
        <f>G97+G102</f>
        <v>144.4</v>
      </c>
      <c r="H96" s="65">
        <f>H97+H102</f>
        <v>125.2</v>
      </c>
    </row>
    <row r="97" spans="1:8" ht="33">
      <c r="A97" s="33" t="s">
        <v>475</v>
      </c>
      <c r="B97" s="33" t="s">
        <v>52</v>
      </c>
      <c r="C97" s="56" t="s">
        <v>294</v>
      </c>
      <c r="D97" s="17"/>
      <c r="E97" s="11" t="s">
        <v>293</v>
      </c>
      <c r="F97" s="65">
        <f>F98+F100</f>
        <v>150</v>
      </c>
      <c r="G97" s="65">
        <f>G98+G100</f>
        <v>20</v>
      </c>
      <c r="H97" s="65">
        <f>H98+H100</f>
        <v>17.5</v>
      </c>
    </row>
    <row r="98" spans="1:8" ht="33">
      <c r="A98" s="33" t="s">
        <v>475</v>
      </c>
      <c r="B98" s="33" t="s">
        <v>52</v>
      </c>
      <c r="C98" s="10" t="s">
        <v>296</v>
      </c>
      <c r="D98" s="10"/>
      <c r="E98" s="73" t="s">
        <v>295</v>
      </c>
      <c r="F98" s="65">
        <f>F99</f>
        <v>120</v>
      </c>
      <c r="G98" s="65">
        <f>G99</f>
        <v>0</v>
      </c>
      <c r="H98" s="65">
        <f>H99</f>
        <v>0</v>
      </c>
    </row>
    <row r="99" spans="1:8" ht="33">
      <c r="A99" s="33" t="s">
        <v>475</v>
      </c>
      <c r="B99" s="33" t="s">
        <v>52</v>
      </c>
      <c r="C99" s="10" t="s">
        <v>296</v>
      </c>
      <c r="D99" s="108" t="s">
        <v>81</v>
      </c>
      <c r="E99" s="11" t="s">
        <v>82</v>
      </c>
      <c r="F99" s="65">
        <v>120</v>
      </c>
      <c r="G99" s="65">
        <v>0</v>
      </c>
      <c r="H99" s="65">
        <v>0</v>
      </c>
    </row>
    <row r="100" spans="1:8" ht="49.5">
      <c r="A100" s="33" t="s">
        <v>475</v>
      </c>
      <c r="B100" s="33" t="s">
        <v>52</v>
      </c>
      <c r="C100" s="10" t="s">
        <v>298</v>
      </c>
      <c r="D100" s="10"/>
      <c r="E100" s="73" t="s">
        <v>297</v>
      </c>
      <c r="F100" s="65">
        <f>F101</f>
        <v>30</v>
      </c>
      <c r="G100" s="65">
        <f>G101</f>
        <v>20</v>
      </c>
      <c r="H100" s="65">
        <f>H101</f>
        <v>17.5</v>
      </c>
    </row>
    <row r="101" spans="1:8" ht="33">
      <c r="A101" s="33" t="s">
        <v>475</v>
      </c>
      <c r="B101" s="33" t="s">
        <v>52</v>
      </c>
      <c r="C101" s="10" t="s">
        <v>298</v>
      </c>
      <c r="D101" s="108" t="s">
        <v>81</v>
      </c>
      <c r="E101" s="11" t="s">
        <v>82</v>
      </c>
      <c r="F101" s="65">
        <v>30</v>
      </c>
      <c r="G101" s="65">
        <v>20</v>
      </c>
      <c r="H101" s="65">
        <v>17.5</v>
      </c>
    </row>
    <row r="102" spans="1:8" ht="33">
      <c r="A102" s="33" t="s">
        <v>475</v>
      </c>
      <c r="B102" s="33" t="s">
        <v>52</v>
      </c>
      <c r="C102" s="10" t="s">
        <v>299</v>
      </c>
      <c r="D102" s="10"/>
      <c r="E102" s="73" t="s">
        <v>300</v>
      </c>
      <c r="F102" s="65">
        <f>F103+F105+F107</f>
        <v>105.2</v>
      </c>
      <c r="G102" s="65">
        <f>G103+G105+G107</f>
        <v>124.4</v>
      </c>
      <c r="H102" s="65">
        <f>H103+H105+H107</f>
        <v>107.7</v>
      </c>
    </row>
    <row r="103" spans="1:8" ht="33">
      <c r="A103" s="33" t="s">
        <v>475</v>
      </c>
      <c r="B103" s="33" t="s">
        <v>52</v>
      </c>
      <c r="C103" s="10" t="s">
        <v>301</v>
      </c>
      <c r="D103" s="10"/>
      <c r="E103" s="73" t="s">
        <v>302</v>
      </c>
      <c r="F103" s="65">
        <f>F104</f>
        <v>5</v>
      </c>
      <c r="G103" s="65">
        <f>G104</f>
        <v>3.7</v>
      </c>
      <c r="H103" s="65">
        <f>H104</f>
        <v>3.2</v>
      </c>
    </row>
    <row r="104" spans="1:8" ht="33">
      <c r="A104" s="33" t="s">
        <v>475</v>
      </c>
      <c r="B104" s="33" t="s">
        <v>52</v>
      </c>
      <c r="C104" s="10" t="s">
        <v>301</v>
      </c>
      <c r="D104" s="108" t="s">
        <v>81</v>
      </c>
      <c r="E104" s="11" t="s">
        <v>82</v>
      </c>
      <c r="F104" s="65">
        <v>5</v>
      </c>
      <c r="G104" s="65">
        <v>3.7</v>
      </c>
      <c r="H104" s="65">
        <v>3.2</v>
      </c>
    </row>
    <row r="105" spans="1:8" ht="33">
      <c r="A105" s="33" t="s">
        <v>475</v>
      </c>
      <c r="B105" s="33" t="s">
        <v>52</v>
      </c>
      <c r="C105" s="10" t="s">
        <v>305</v>
      </c>
      <c r="D105" s="10"/>
      <c r="E105" s="73" t="s">
        <v>303</v>
      </c>
      <c r="F105" s="65">
        <f>F106</f>
        <v>100.2</v>
      </c>
      <c r="G105" s="65">
        <f>G106</f>
        <v>67.1</v>
      </c>
      <c r="H105" s="65">
        <f>H106</f>
        <v>58</v>
      </c>
    </row>
    <row r="106" spans="1:8" ht="16.5">
      <c r="A106" s="33" t="s">
        <v>475</v>
      </c>
      <c r="B106" s="33" t="s">
        <v>52</v>
      </c>
      <c r="C106" s="10" t="s">
        <v>305</v>
      </c>
      <c r="D106" s="108" t="s">
        <v>83</v>
      </c>
      <c r="E106" s="117" t="s">
        <v>84</v>
      </c>
      <c r="F106" s="65">
        <v>100.2</v>
      </c>
      <c r="G106" s="65">
        <v>67.1</v>
      </c>
      <c r="H106" s="65">
        <v>58</v>
      </c>
    </row>
    <row r="107" spans="1:8" ht="33">
      <c r="A107" s="33" t="s">
        <v>475</v>
      </c>
      <c r="B107" s="33" t="s">
        <v>52</v>
      </c>
      <c r="C107" s="10" t="s">
        <v>306</v>
      </c>
      <c r="D107" s="10"/>
      <c r="E107" s="73" t="s">
        <v>304</v>
      </c>
      <c r="F107" s="65">
        <f>F108</f>
        <v>0</v>
      </c>
      <c r="G107" s="65">
        <f>G108</f>
        <v>53.6</v>
      </c>
      <c r="H107" s="65">
        <f>H108</f>
        <v>46.5</v>
      </c>
    </row>
    <row r="108" spans="1:8" ht="33">
      <c r="A108" s="33" t="s">
        <v>475</v>
      </c>
      <c r="B108" s="33" t="s">
        <v>52</v>
      </c>
      <c r="C108" s="10" t="s">
        <v>306</v>
      </c>
      <c r="D108" s="108" t="s">
        <v>81</v>
      </c>
      <c r="E108" s="11" t="s">
        <v>82</v>
      </c>
      <c r="F108" s="65">
        <v>0</v>
      </c>
      <c r="G108" s="65">
        <v>53.6</v>
      </c>
      <c r="H108" s="65">
        <v>46.5</v>
      </c>
    </row>
    <row r="109" spans="1:8" ht="16.5">
      <c r="A109" s="33" t="s">
        <v>475</v>
      </c>
      <c r="B109" s="33" t="s">
        <v>62</v>
      </c>
      <c r="C109" s="10"/>
      <c r="D109" s="10"/>
      <c r="E109" s="73" t="s">
        <v>28</v>
      </c>
      <c r="F109" s="65">
        <f>F110+F119+F127</f>
        <v>38921.99999999999</v>
      </c>
      <c r="G109" s="65">
        <f>G110+G119+G127</f>
        <v>20206.4</v>
      </c>
      <c r="H109" s="65">
        <f>H110+H119+H127</f>
        <v>9417.699999999999</v>
      </c>
    </row>
    <row r="110" spans="1:8" ht="16.5">
      <c r="A110" s="33" t="s">
        <v>475</v>
      </c>
      <c r="B110" s="33" t="s">
        <v>450</v>
      </c>
      <c r="C110" s="10"/>
      <c r="D110" s="10"/>
      <c r="E110" s="73" t="s">
        <v>451</v>
      </c>
      <c r="F110" s="65">
        <f aca="true" t="shared" si="8" ref="F110:H111">F111</f>
        <v>18805.399999999998</v>
      </c>
      <c r="G110" s="65">
        <f t="shared" si="8"/>
        <v>4744.5</v>
      </c>
      <c r="H110" s="65">
        <f t="shared" si="8"/>
        <v>0</v>
      </c>
    </row>
    <row r="111" spans="1:8" ht="66">
      <c r="A111" s="33" t="s">
        <v>475</v>
      </c>
      <c r="B111" s="33" t="s">
        <v>450</v>
      </c>
      <c r="C111" s="10" t="s">
        <v>222</v>
      </c>
      <c r="D111" s="10"/>
      <c r="E111" s="73" t="s">
        <v>220</v>
      </c>
      <c r="F111" s="65">
        <f t="shared" si="8"/>
        <v>18805.399999999998</v>
      </c>
      <c r="G111" s="65">
        <f t="shared" si="8"/>
        <v>4744.5</v>
      </c>
      <c r="H111" s="65">
        <f t="shared" si="8"/>
        <v>0</v>
      </c>
    </row>
    <row r="112" spans="1:8" ht="49.5">
      <c r="A112" s="33" t="s">
        <v>475</v>
      </c>
      <c r="B112" s="33" t="s">
        <v>450</v>
      </c>
      <c r="C112" s="10" t="s">
        <v>316</v>
      </c>
      <c r="D112" s="10"/>
      <c r="E112" s="73" t="s">
        <v>314</v>
      </c>
      <c r="F112" s="65">
        <f>F117+F113+F115</f>
        <v>18805.399999999998</v>
      </c>
      <c r="G112" s="65">
        <f>G117+G113+G115</f>
        <v>4744.5</v>
      </c>
      <c r="H112" s="65">
        <f>H117+H113+H115</f>
        <v>0</v>
      </c>
    </row>
    <row r="113" spans="1:8" ht="82.5">
      <c r="A113" s="33" t="s">
        <v>475</v>
      </c>
      <c r="B113" s="33" t="s">
        <v>450</v>
      </c>
      <c r="C113" s="10" t="s">
        <v>400</v>
      </c>
      <c r="D113" s="10"/>
      <c r="E113" s="73" t="s">
        <v>402</v>
      </c>
      <c r="F113" s="65">
        <f>F114</f>
        <v>5673.8</v>
      </c>
      <c r="G113" s="65">
        <f>G114</f>
        <v>0</v>
      </c>
      <c r="H113" s="65">
        <f>H114</f>
        <v>0</v>
      </c>
    </row>
    <row r="114" spans="1:8" ht="33">
      <c r="A114" s="33" t="s">
        <v>475</v>
      </c>
      <c r="B114" s="33" t="s">
        <v>450</v>
      </c>
      <c r="C114" s="10" t="s">
        <v>400</v>
      </c>
      <c r="D114" s="33" t="s">
        <v>85</v>
      </c>
      <c r="E114" s="11" t="s">
        <v>247</v>
      </c>
      <c r="F114" s="65">
        <f>495.1+5178.7</f>
        <v>5673.8</v>
      </c>
      <c r="G114" s="65">
        <v>0</v>
      </c>
      <c r="H114" s="65">
        <v>0</v>
      </c>
    </row>
    <row r="115" spans="1:8" ht="66">
      <c r="A115" s="33" t="s">
        <v>475</v>
      </c>
      <c r="B115" s="33" t="s">
        <v>450</v>
      </c>
      <c r="C115" s="10" t="s">
        <v>401</v>
      </c>
      <c r="D115" s="10"/>
      <c r="E115" s="73" t="s">
        <v>403</v>
      </c>
      <c r="F115" s="65">
        <f>F116</f>
        <v>6640.599999999999</v>
      </c>
      <c r="G115" s="65">
        <f>G116</f>
        <v>0</v>
      </c>
      <c r="H115" s="65">
        <f>H116</f>
        <v>0</v>
      </c>
    </row>
    <row r="116" spans="1:8" ht="33">
      <c r="A116" s="33" t="s">
        <v>475</v>
      </c>
      <c r="B116" s="33" t="s">
        <v>450</v>
      </c>
      <c r="C116" s="10" t="s">
        <v>401</v>
      </c>
      <c r="D116" s="33" t="s">
        <v>85</v>
      </c>
      <c r="E116" s="11" t="s">
        <v>247</v>
      </c>
      <c r="F116" s="65">
        <f>579.4+6061.2</f>
        <v>6640.599999999999</v>
      </c>
      <c r="G116" s="65">
        <v>0</v>
      </c>
      <c r="H116" s="65">
        <v>0</v>
      </c>
    </row>
    <row r="117" spans="1:8" ht="49.5">
      <c r="A117" s="33" t="s">
        <v>475</v>
      </c>
      <c r="B117" s="33" t="s">
        <v>450</v>
      </c>
      <c r="C117" s="10" t="s">
        <v>380</v>
      </c>
      <c r="D117" s="10"/>
      <c r="E117" s="73" t="s">
        <v>315</v>
      </c>
      <c r="F117" s="65">
        <f>F118</f>
        <v>6491</v>
      </c>
      <c r="G117" s="65">
        <f>G118</f>
        <v>4744.5</v>
      </c>
      <c r="H117" s="65">
        <f>H118</f>
        <v>0</v>
      </c>
    </row>
    <row r="118" spans="1:8" ht="33">
      <c r="A118" s="33" t="s">
        <v>475</v>
      </c>
      <c r="B118" s="33" t="s">
        <v>450</v>
      </c>
      <c r="C118" s="10" t="s">
        <v>380</v>
      </c>
      <c r="D118" s="33" t="s">
        <v>85</v>
      </c>
      <c r="E118" s="11" t="s">
        <v>247</v>
      </c>
      <c r="F118" s="65">
        <v>6491</v>
      </c>
      <c r="G118" s="65">
        <v>4744.5</v>
      </c>
      <c r="H118" s="65">
        <v>0</v>
      </c>
    </row>
    <row r="119" spans="1:8" ht="16.5">
      <c r="A119" s="33" t="s">
        <v>475</v>
      </c>
      <c r="B119" s="33" t="s">
        <v>53</v>
      </c>
      <c r="C119" s="10"/>
      <c r="D119" s="10"/>
      <c r="E119" s="12" t="s">
        <v>29</v>
      </c>
      <c r="F119" s="65">
        <f>F120</f>
        <v>5401.8</v>
      </c>
      <c r="G119" s="65">
        <f>G120</f>
        <v>4638.4</v>
      </c>
      <c r="H119" s="65">
        <f>H120</f>
        <v>0</v>
      </c>
    </row>
    <row r="120" spans="1:8" ht="49.5">
      <c r="A120" s="33" t="s">
        <v>475</v>
      </c>
      <c r="B120" s="33" t="s">
        <v>53</v>
      </c>
      <c r="C120" s="10" t="s">
        <v>317</v>
      </c>
      <c r="D120" s="10"/>
      <c r="E120" s="73" t="s">
        <v>313</v>
      </c>
      <c r="F120" s="65">
        <f>F121+F124</f>
        <v>5401.8</v>
      </c>
      <c r="G120" s="65">
        <f>G121+G124</f>
        <v>4638.4</v>
      </c>
      <c r="H120" s="65">
        <f>H121+H124</f>
        <v>0</v>
      </c>
    </row>
    <row r="121" spans="1:8" ht="49.5">
      <c r="A121" s="33" t="s">
        <v>475</v>
      </c>
      <c r="B121" s="33" t="s">
        <v>53</v>
      </c>
      <c r="C121" s="20" t="s">
        <v>318</v>
      </c>
      <c r="D121" s="20"/>
      <c r="E121" s="39" t="s">
        <v>319</v>
      </c>
      <c r="F121" s="65">
        <f aca="true" t="shared" si="9" ref="F121:H122">F122</f>
        <v>4753.8</v>
      </c>
      <c r="G121" s="65">
        <f t="shared" si="9"/>
        <v>4638.4</v>
      </c>
      <c r="H121" s="65">
        <f t="shared" si="9"/>
        <v>0</v>
      </c>
    </row>
    <row r="122" spans="1:8" ht="33">
      <c r="A122" s="33" t="s">
        <v>475</v>
      </c>
      <c r="B122" s="33" t="s">
        <v>53</v>
      </c>
      <c r="C122" s="20" t="s">
        <v>109</v>
      </c>
      <c r="D122" s="20"/>
      <c r="E122" s="39" t="s">
        <v>320</v>
      </c>
      <c r="F122" s="65">
        <f t="shared" si="9"/>
        <v>4753.8</v>
      </c>
      <c r="G122" s="65">
        <f t="shared" si="9"/>
        <v>4638.4</v>
      </c>
      <c r="H122" s="65">
        <f t="shared" si="9"/>
        <v>0</v>
      </c>
    </row>
    <row r="123" spans="1:8" ht="33">
      <c r="A123" s="33" t="s">
        <v>475</v>
      </c>
      <c r="B123" s="33" t="s">
        <v>53</v>
      </c>
      <c r="C123" s="20" t="s">
        <v>109</v>
      </c>
      <c r="D123" s="33" t="s">
        <v>85</v>
      </c>
      <c r="E123" s="11" t="s">
        <v>247</v>
      </c>
      <c r="F123" s="65">
        <v>4753.8</v>
      </c>
      <c r="G123" s="65">
        <v>4638.4</v>
      </c>
      <c r="H123" s="65">
        <v>0</v>
      </c>
    </row>
    <row r="124" spans="1:8" ht="33">
      <c r="A124" s="33" t="s">
        <v>475</v>
      </c>
      <c r="B124" s="33" t="s">
        <v>53</v>
      </c>
      <c r="C124" s="20" t="s">
        <v>321</v>
      </c>
      <c r="D124" s="20"/>
      <c r="E124" s="39" t="s">
        <v>322</v>
      </c>
      <c r="F124" s="65">
        <f aca="true" t="shared" si="10" ref="F124:H125">F125</f>
        <v>648</v>
      </c>
      <c r="G124" s="65">
        <f t="shared" si="10"/>
        <v>0</v>
      </c>
      <c r="H124" s="65">
        <f t="shared" si="10"/>
        <v>0</v>
      </c>
    </row>
    <row r="125" spans="1:8" ht="33">
      <c r="A125" s="33" t="s">
        <v>475</v>
      </c>
      <c r="B125" s="33" t="s">
        <v>53</v>
      </c>
      <c r="C125" s="20" t="s">
        <v>110</v>
      </c>
      <c r="D125" s="20"/>
      <c r="E125" s="39" t="s">
        <v>323</v>
      </c>
      <c r="F125" s="65">
        <f t="shared" si="10"/>
        <v>648</v>
      </c>
      <c r="G125" s="65">
        <f t="shared" si="10"/>
        <v>0</v>
      </c>
      <c r="H125" s="65">
        <f t="shared" si="10"/>
        <v>0</v>
      </c>
    </row>
    <row r="126" spans="1:8" ht="33">
      <c r="A126" s="33" t="s">
        <v>475</v>
      </c>
      <c r="B126" s="33" t="s">
        <v>53</v>
      </c>
      <c r="C126" s="20" t="s">
        <v>110</v>
      </c>
      <c r="D126" s="108">
        <v>400</v>
      </c>
      <c r="E126" s="11" t="s">
        <v>247</v>
      </c>
      <c r="F126" s="65">
        <v>648</v>
      </c>
      <c r="G126" s="65">
        <v>0</v>
      </c>
      <c r="H126" s="65">
        <v>0</v>
      </c>
    </row>
    <row r="127" spans="1:8" ht="16.5">
      <c r="A127" s="33" t="s">
        <v>475</v>
      </c>
      <c r="B127" s="33" t="s">
        <v>54</v>
      </c>
      <c r="C127" s="10"/>
      <c r="D127" s="17"/>
      <c r="E127" s="11" t="s">
        <v>30</v>
      </c>
      <c r="F127" s="65">
        <f aca="true" t="shared" si="11" ref="F127:H128">F128</f>
        <v>14714.799999999997</v>
      </c>
      <c r="G127" s="65">
        <f t="shared" si="11"/>
        <v>10823.5</v>
      </c>
      <c r="H127" s="65">
        <f t="shared" si="11"/>
        <v>9417.699999999999</v>
      </c>
    </row>
    <row r="128" spans="1:8" ht="49.5">
      <c r="A128" s="33" t="s">
        <v>475</v>
      </c>
      <c r="B128" s="33" t="s">
        <v>54</v>
      </c>
      <c r="C128" s="10" t="s">
        <v>317</v>
      </c>
      <c r="D128" s="10"/>
      <c r="E128" s="73" t="s">
        <v>313</v>
      </c>
      <c r="F128" s="65">
        <f t="shared" si="11"/>
        <v>14714.799999999997</v>
      </c>
      <c r="G128" s="65">
        <f t="shared" si="11"/>
        <v>10823.5</v>
      </c>
      <c r="H128" s="65">
        <f t="shared" si="11"/>
        <v>9417.699999999999</v>
      </c>
    </row>
    <row r="129" spans="1:8" ht="33">
      <c r="A129" s="33" t="s">
        <v>475</v>
      </c>
      <c r="B129" s="33" t="s">
        <v>54</v>
      </c>
      <c r="C129" s="10" t="s">
        <v>324</v>
      </c>
      <c r="D129" s="10"/>
      <c r="E129" s="73" t="s">
        <v>325</v>
      </c>
      <c r="F129" s="65">
        <f>F130+F132+F134+F136+F138+F140+F142</f>
        <v>14714.799999999997</v>
      </c>
      <c r="G129" s="65">
        <f>G130+G132+G134+G136+G138+G140+G142</f>
        <v>10823.5</v>
      </c>
      <c r="H129" s="65">
        <f>H130+H132+H134+H136+H138+H140+H142</f>
        <v>9417.699999999999</v>
      </c>
    </row>
    <row r="130" spans="1:8" ht="16.5">
      <c r="A130" s="33" t="s">
        <v>475</v>
      </c>
      <c r="B130" s="33" t="s">
        <v>54</v>
      </c>
      <c r="C130" s="10" t="s">
        <v>326</v>
      </c>
      <c r="D130" s="10"/>
      <c r="E130" s="73" t="s">
        <v>327</v>
      </c>
      <c r="F130" s="65">
        <f>F131</f>
        <v>9939.199999999999</v>
      </c>
      <c r="G130" s="65">
        <f>G131</f>
        <v>7624</v>
      </c>
      <c r="H130" s="65">
        <f>H131</f>
        <v>6633.5</v>
      </c>
    </row>
    <row r="131" spans="1:8" ht="33">
      <c r="A131" s="33" t="s">
        <v>475</v>
      </c>
      <c r="B131" s="33" t="s">
        <v>54</v>
      </c>
      <c r="C131" s="10" t="s">
        <v>326</v>
      </c>
      <c r="D131" s="10" t="s">
        <v>81</v>
      </c>
      <c r="E131" s="73" t="s">
        <v>82</v>
      </c>
      <c r="F131" s="65">
        <f>11378.3-244.7-1194.4</f>
        <v>9939.199999999999</v>
      </c>
      <c r="G131" s="65">
        <v>7624</v>
      </c>
      <c r="H131" s="65">
        <v>6633.5</v>
      </c>
    </row>
    <row r="132" spans="1:8" ht="33">
      <c r="A132" s="33" t="s">
        <v>475</v>
      </c>
      <c r="B132" s="33" t="s">
        <v>54</v>
      </c>
      <c r="C132" s="10" t="s">
        <v>328</v>
      </c>
      <c r="D132" s="10"/>
      <c r="E132" s="73" t="s">
        <v>329</v>
      </c>
      <c r="F132" s="65">
        <f>F133</f>
        <v>1240.8</v>
      </c>
      <c r="G132" s="65">
        <f>G133</f>
        <v>831.3</v>
      </c>
      <c r="H132" s="65">
        <f>H133</f>
        <v>723.4</v>
      </c>
    </row>
    <row r="133" spans="1:8" ht="33">
      <c r="A133" s="33" t="s">
        <v>475</v>
      </c>
      <c r="B133" s="33" t="s">
        <v>54</v>
      </c>
      <c r="C133" s="10" t="s">
        <v>328</v>
      </c>
      <c r="D133" s="10" t="s">
        <v>81</v>
      </c>
      <c r="E133" s="73" t="s">
        <v>82</v>
      </c>
      <c r="F133" s="65">
        <v>1240.8</v>
      </c>
      <c r="G133" s="65">
        <v>831.3</v>
      </c>
      <c r="H133" s="65">
        <v>723.4</v>
      </c>
    </row>
    <row r="134" spans="1:8" ht="16.5">
      <c r="A134" s="33" t="s">
        <v>475</v>
      </c>
      <c r="B134" s="33" t="s">
        <v>54</v>
      </c>
      <c r="C134" s="10" t="s">
        <v>330</v>
      </c>
      <c r="D134" s="10"/>
      <c r="E134" s="73" t="s">
        <v>331</v>
      </c>
      <c r="F134" s="65">
        <f>F135</f>
        <v>2444.4</v>
      </c>
      <c r="G134" s="65">
        <f>G135</f>
        <v>1637.6</v>
      </c>
      <c r="H134" s="65">
        <f>H135</f>
        <v>1425.1</v>
      </c>
    </row>
    <row r="135" spans="1:8" ht="33">
      <c r="A135" s="33" t="s">
        <v>475</v>
      </c>
      <c r="B135" s="33" t="s">
        <v>54</v>
      </c>
      <c r="C135" s="10" t="s">
        <v>330</v>
      </c>
      <c r="D135" s="10" t="s">
        <v>81</v>
      </c>
      <c r="E135" s="73" t="s">
        <v>82</v>
      </c>
      <c r="F135" s="65">
        <v>2444.4</v>
      </c>
      <c r="G135" s="65">
        <v>1637.6</v>
      </c>
      <c r="H135" s="65">
        <v>1425.1</v>
      </c>
    </row>
    <row r="136" spans="1:8" ht="16.5">
      <c r="A136" s="33" t="s">
        <v>475</v>
      </c>
      <c r="B136" s="33" t="s">
        <v>54</v>
      </c>
      <c r="C136" s="10" t="s">
        <v>332</v>
      </c>
      <c r="D136" s="10"/>
      <c r="E136" s="73" t="s">
        <v>333</v>
      </c>
      <c r="F136" s="65">
        <f>F137</f>
        <v>250.2</v>
      </c>
      <c r="G136" s="65">
        <f>G137</f>
        <v>167.6</v>
      </c>
      <c r="H136" s="65">
        <f>H137</f>
        <v>145.9</v>
      </c>
    </row>
    <row r="137" spans="1:8" ht="33">
      <c r="A137" s="33" t="s">
        <v>475</v>
      </c>
      <c r="B137" s="33" t="s">
        <v>54</v>
      </c>
      <c r="C137" s="10" t="s">
        <v>332</v>
      </c>
      <c r="D137" s="10" t="s">
        <v>81</v>
      </c>
      <c r="E137" s="73" t="s">
        <v>82</v>
      </c>
      <c r="F137" s="65">
        <v>250.2</v>
      </c>
      <c r="G137" s="65">
        <v>167.6</v>
      </c>
      <c r="H137" s="65">
        <v>145.9</v>
      </c>
    </row>
    <row r="138" spans="1:8" ht="33">
      <c r="A138" s="33" t="s">
        <v>475</v>
      </c>
      <c r="B138" s="33" t="s">
        <v>54</v>
      </c>
      <c r="C138" s="10" t="s">
        <v>334</v>
      </c>
      <c r="D138" s="10"/>
      <c r="E138" s="73" t="s">
        <v>335</v>
      </c>
      <c r="F138" s="65">
        <f>F139</f>
        <v>384.3</v>
      </c>
      <c r="G138" s="65">
        <f>G139</f>
        <v>257</v>
      </c>
      <c r="H138" s="65">
        <f>H139</f>
        <v>224</v>
      </c>
    </row>
    <row r="139" spans="1:8" ht="33">
      <c r="A139" s="33" t="s">
        <v>475</v>
      </c>
      <c r="B139" s="33" t="s">
        <v>54</v>
      </c>
      <c r="C139" s="10" t="s">
        <v>334</v>
      </c>
      <c r="D139" s="10" t="s">
        <v>81</v>
      </c>
      <c r="E139" s="73" t="s">
        <v>82</v>
      </c>
      <c r="F139" s="65">
        <v>384.3</v>
      </c>
      <c r="G139" s="65">
        <v>257</v>
      </c>
      <c r="H139" s="65">
        <v>224</v>
      </c>
    </row>
    <row r="140" spans="1:8" ht="33">
      <c r="A140" s="33" t="s">
        <v>475</v>
      </c>
      <c r="B140" s="33" t="s">
        <v>54</v>
      </c>
      <c r="C140" s="10" t="s">
        <v>336</v>
      </c>
      <c r="D140" s="10"/>
      <c r="E140" s="73" t="s">
        <v>337</v>
      </c>
      <c r="F140" s="65">
        <f>F141</f>
        <v>220.89999999999998</v>
      </c>
      <c r="G140" s="65">
        <f>G141</f>
        <v>306</v>
      </c>
      <c r="H140" s="65">
        <f>H141</f>
        <v>265.8</v>
      </c>
    </row>
    <row r="141" spans="1:8" ht="33">
      <c r="A141" s="33" t="s">
        <v>475</v>
      </c>
      <c r="B141" s="33" t="s">
        <v>54</v>
      </c>
      <c r="C141" s="10" t="s">
        <v>336</v>
      </c>
      <c r="D141" s="10" t="s">
        <v>81</v>
      </c>
      <c r="E141" s="73" t="s">
        <v>82</v>
      </c>
      <c r="F141" s="65">
        <f>455.9-235</f>
        <v>220.89999999999998</v>
      </c>
      <c r="G141" s="65">
        <v>306</v>
      </c>
      <c r="H141" s="65">
        <v>265.8</v>
      </c>
    </row>
    <row r="142" spans="1:8" ht="33">
      <c r="A142" s="33" t="s">
        <v>475</v>
      </c>
      <c r="B142" s="33" t="s">
        <v>54</v>
      </c>
      <c r="C142" s="10" t="s">
        <v>406</v>
      </c>
      <c r="D142" s="10"/>
      <c r="E142" s="73" t="s">
        <v>407</v>
      </c>
      <c r="F142" s="65">
        <f>F143</f>
        <v>235</v>
      </c>
      <c r="G142" s="65">
        <f>G143</f>
        <v>0</v>
      </c>
      <c r="H142" s="65">
        <f>H143</f>
        <v>0</v>
      </c>
    </row>
    <row r="143" spans="1:8" ht="33">
      <c r="A143" s="33" t="s">
        <v>475</v>
      </c>
      <c r="B143" s="33" t="s">
        <v>54</v>
      </c>
      <c r="C143" s="10" t="s">
        <v>406</v>
      </c>
      <c r="D143" s="10" t="s">
        <v>81</v>
      </c>
      <c r="E143" s="73" t="s">
        <v>82</v>
      </c>
      <c r="F143" s="65">
        <v>235</v>
      </c>
      <c r="G143" s="65">
        <v>0</v>
      </c>
      <c r="H143" s="65">
        <v>0</v>
      </c>
    </row>
    <row r="144" spans="1:8" ht="16.5">
      <c r="A144" s="33" t="s">
        <v>475</v>
      </c>
      <c r="B144" s="33" t="s">
        <v>40</v>
      </c>
      <c r="C144" s="10"/>
      <c r="D144" s="10"/>
      <c r="E144" s="73" t="s">
        <v>31</v>
      </c>
      <c r="F144" s="65">
        <f>F145</f>
        <v>15249.6</v>
      </c>
      <c r="G144" s="65">
        <f aca="true" t="shared" si="12" ref="G144:H147">G145</f>
        <v>15848.4</v>
      </c>
      <c r="H144" s="65">
        <f t="shared" si="12"/>
        <v>16732.9</v>
      </c>
    </row>
    <row r="145" spans="1:8" ht="16.5">
      <c r="A145" s="33" t="s">
        <v>475</v>
      </c>
      <c r="B145" s="33" t="s">
        <v>56</v>
      </c>
      <c r="C145" s="10"/>
      <c r="D145" s="10"/>
      <c r="E145" s="73" t="s">
        <v>462</v>
      </c>
      <c r="F145" s="65">
        <f>F146</f>
        <v>15249.6</v>
      </c>
      <c r="G145" s="65">
        <f t="shared" si="12"/>
        <v>15848.4</v>
      </c>
      <c r="H145" s="65">
        <f t="shared" si="12"/>
        <v>16732.9</v>
      </c>
    </row>
    <row r="146" spans="1:8" ht="49.5">
      <c r="A146" s="33" t="s">
        <v>475</v>
      </c>
      <c r="B146" s="33" t="s">
        <v>56</v>
      </c>
      <c r="C146" s="10" t="s">
        <v>226</v>
      </c>
      <c r="D146" s="10"/>
      <c r="E146" s="73" t="s">
        <v>227</v>
      </c>
      <c r="F146" s="65">
        <f>F147</f>
        <v>15249.6</v>
      </c>
      <c r="G146" s="65">
        <f t="shared" si="12"/>
        <v>15848.4</v>
      </c>
      <c r="H146" s="65">
        <f t="shared" si="12"/>
        <v>16732.9</v>
      </c>
    </row>
    <row r="147" spans="1:8" ht="33">
      <c r="A147" s="33" t="s">
        <v>475</v>
      </c>
      <c r="B147" s="33" t="s">
        <v>56</v>
      </c>
      <c r="C147" s="10" t="s">
        <v>228</v>
      </c>
      <c r="D147" s="10"/>
      <c r="E147" s="73" t="s">
        <v>229</v>
      </c>
      <c r="F147" s="65">
        <f>F148</f>
        <v>15249.6</v>
      </c>
      <c r="G147" s="65">
        <f t="shared" si="12"/>
        <v>15848.4</v>
      </c>
      <c r="H147" s="65">
        <f t="shared" si="12"/>
        <v>16732.9</v>
      </c>
    </row>
    <row r="148" spans="1:8" ht="33">
      <c r="A148" s="33" t="s">
        <v>475</v>
      </c>
      <c r="B148" s="33" t="s">
        <v>56</v>
      </c>
      <c r="C148" s="10" t="s">
        <v>342</v>
      </c>
      <c r="D148" s="10"/>
      <c r="E148" s="73" t="s">
        <v>343</v>
      </c>
      <c r="F148" s="65">
        <f>F149</f>
        <v>15249.6</v>
      </c>
      <c r="G148" s="65">
        <f>G149</f>
        <v>15848.4</v>
      </c>
      <c r="H148" s="65">
        <f>H149</f>
        <v>16732.9</v>
      </c>
    </row>
    <row r="149" spans="1:8" ht="33">
      <c r="A149" s="33" t="s">
        <v>475</v>
      </c>
      <c r="B149" s="33" t="s">
        <v>56</v>
      </c>
      <c r="C149" s="10" t="s">
        <v>342</v>
      </c>
      <c r="D149" s="17">
        <v>600</v>
      </c>
      <c r="E149" s="11" t="s">
        <v>131</v>
      </c>
      <c r="F149" s="65">
        <v>15249.6</v>
      </c>
      <c r="G149" s="65">
        <v>15848.4</v>
      </c>
      <c r="H149" s="65">
        <v>16732.9</v>
      </c>
    </row>
    <row r="150" spans="1:8" ht="16.5">
      <c r="A150" s="33" t="s">
        <v>475</v>
      </c>
      <c r="B150" s="33" t="s">
        <v>44</v>
      </c>
      <c r="C150" s="10"/>
      <c r="D150" s="108"/>
      <c r="E150" s="11" t="s">
        <v>107</v>
      </c>
      <c r="F150" s="65">
        <f aca="true" t="shared" si="13" ref="F150:H151">F151</f>
        <v>29623.8</v>
      </c>
      <c r="G150" s="65">
        <f t="shared" si="13"/>
        <v>21306.8</v>
      </c>
      <c r="H150" s="65">
        <f t="shared" si="13"/>
        <v>21942.800000000003</v>
      </c>
    </row>
    <row r="151" spans="1:8" ht="16.5">
      <c r="A151" s="33" t="s">
        <v>475</v>
      </c>
      <c r="B151" s="33" t="s">
        <v>45</v>
      </c>
      <c r="C151" s="10"/>
      <c r="D151" s="108"/>
      <c r="E151" s="11" t="s">
        <v>466</v>
      </c>
      <c r="F151" s="65">
        <f t="shared" si="13"/>
        <v>29623.8</v>
      </c>
      <c r="G151" s="65">
        <f t="shared" si="13"/>
        <v>21306.8</v>
      </c>
      <c r="H151" s="65">
        <f t="shared" si="13"/>
        <v>21942.800000000003</v>
      </c>
    </row>
    <row r="152" spans="1:8" ht="49.5">
      <c r="A152" s="33" t="s">
        <v>475</v>
      </c>
      <c r="B152" s="33" t="s">
        <v>45</v>
      </c>
      <c r="C152" s="10" t="s">
        <v>226</v>
      </c>
      <c r="D152" s="10"/>
      <c r="E152" s="73" t="s">
        <v>227</v>
      </c>
      <c r="F152" s="65">
        <f>F153+F172</f>
        <v>29623.8</v>
      </c>
      <c r="G152" s="65">
        <f>G153+G172</f>
        <v>21306.8</v>
      </c>
      <c r="H152" s="65">
        <f>H153+H172</f>
        <v>21942.800000000003</v>
      </c>
    </row>
    <row r="153" spans="1:8" ht="33">
      <c r="A153" s="33" t="s">
        <v>475</v>
      </c>
      <c r="B153" s="33" t="s">
        <v>45</v>
      </c>
      <c r="C153" s="10" t="s">
        <v>228</v>
      </c>
      <c r="D153" s="10"/>
      <c r="E153" s="73" t="s">
        <v>229</v>
      </c>
      <c r="F153" s="65">
        <f>F154+F156+F158+F160+F164+F168+F166+F162</f>
        <v>22033.8</v>
      </c>
      <c r="G153" s="65">
        <f>G154+G156+G158+G160+G164+G168+G166+G162</f>
        <v>21306.8</v>
      </c>
      <c r="H153" s="65">
        <f>H154+H156+H158+H160+H164+H168+H166+H162</f>
        <v>21942.800000000003</v>
      </c>
    </row>
    <row r="154" spans="1:8" ht="33">
      <c r="A154" s="33" t="s">
        <v>475</v>
      </c>
      <c r="B154" s="33" t="s">
        <v>45</v>
      </c>
      <c r="C154" s="10" t="s">
        <v>233</v>
      </c>
      <c r="D154" s="10"/>
      <c r="E154" s="73" t="s">
        <v>230</v>
      </c>
      <c r="F154" s="65">
        <f>F155</f>
        <v>9</v>
      </c>
      <c r="G154" s="65">
        <f>G155</f>
        <v>136</v>
      </c>
      <c r="H154" s="65">
        <f>H155</f>
        <v>119</v>
      </c>
    </row>
    <row r="155" spans="1:8" ht="33">
      <c r="A155" s="33" t="s">
        <v>475</v>
      </c>
      <c r="B155" s="33" t="s">
        <v>45</v>
      </c>
      <c r="C155" s="10" t="s">
        <v>233</v>
      </c>
      <c r="D155" s="108" t="s">
        <v>81</v>
      </c>
      <c r="E155" s="11" t="s">
        <v>82</v>
      </c>
      <c r="F155" s="65">
        <f>204-195</f>
        <v>9</v>
      </c>
      <c r="G155" s="65">
        <v>136</v>
      </c>
      <c r="H155" s="65">
        <v>119</v>
      </c>
    </row>
    <row r="156" spans="1:8" ht="33">
      <c r="A156" s="33" t="s">
        <v>475</v>
      </c>
      <c r="B156" s="33" t="s">
        <v>45</v>
      </c>
      <c r="C156" s="10" t="s">
        <v>234</v>
      </c>
      <c r="D156" s="10"/>
      <c r="E156" s="73" t="s">
        <v>231</v>
      </c>
      <c r="F156" s="65">
        <f>F157</f>
        <v>45</v>
      </c>
      <c r="G156" s="65">
        <f>G157</f>
        <v>30</v>
      </c>
      <c r="H156" s="65">
        <f>H157</f>
        <v>26</v>
      </c>
    </row>
    <row r="157" spans="1:8" ht="33">
      <c r="A157" s="33" t="s">
        <v>475</v>
      </c>
      <c r="B157" s="33" t="s">
        <v>45</v>
      </c>
      <c r="C157" s="10" t="s">
        <v>234</v>
      </c>
      <c r="D157" s="108" t="s">
        <v>81</v>
      </c>
      <c r="E157" s="11" t="s">
        <v>82</v>
      </c>
      <c r="F157" s="65">
        <v>45</v>
      </c>
      <c r="G157" s="65">
        <v>30</v>
      </c>
      <c r="H157" s="65">
        <v>26</v>
      </c>
    </row>
    <row r="158" spans="1:8" ht="33">
      <c r="A158" s="33" t="s">
        <v>475</v>
      </c>
      <c r="B158" s="33" t="s">
        <v>45</v>
      </c>
      <c r="C158" s="10" t="s">
        <v>235</v>
      </c>
      <c r="D158" s="10"/>
      <c r="E158" s="73" t="s">
        <v>232</v>
      </c>
      <c r="F158" s="65">
        <f>F159</f>
        <v>189.3</v>
      </c>
      <c r="G158" s="65">
        <f>G159</f>
        <v>127</v>
      </c>
      <c r="H158" s="65">
        <f>H159</f>
        <v>110.7</v>
      </c>
    </row>
    <row r="159" spans="1:8" ht="33">
      <c r="A159" s="33" t="s">
        <v>475</v>
      </c>
      <c r="B159" s="33" t="s">
        <v>45</v>
      </c>
      <c r="C159" s="10" t="s">
        <v>235</v>
      </c>
      <c r="D159" s="108" t="s">
        <v>81</v>
      </c>
      <c r="E159" s="11" t="s">
        <v>82</v>
      </c>
      <c r="F159" s="65">
        <v>189.3</v>
      </c>
      <c r="G159" s="65">
        <v>127</v>
      </c>
      <c r="H159" s="65">
        <v>110.7</v>
      </c>
    </row>
    <row r="160" spans="1:8" ht="33">
      <c r="A160" s="33" t="s">
        <v>475</v>
      </c>
      <c r="B160" s="33" t="s">
        <v>45</v>
      </c>
      <c r="C160" s="10" t="s">
        <v>236</v>
      </c>
      <c r="D160" s="10"/>
      <c r="E160" s="73" t="s">
        <v>237</v>
      </c>
      <c r="F160" s="65">
        <f>F161</f>
        <v>280</v>
      </c>
      <c r="G160" s="65">
        <f>G161</f>
        <v>188</v>
      </c>
      <c r="H160" s="65">
        <f>H161</f>
        <v>150</v>
      </c>
    </row>
    <row r="161" spans="1:8" ht="33">
      <c r="A161" s="33" t="s">
        <v>475</v>
      </c>
      <c r="B161" s="33" t="s">
        <v>45</v>
      </c>
      <c r="C161" s="10" t="s">
        <v>236</v>
      </c>
      <c r="D161" s="108" t="s">
        <v>81</v>
      </c>
      <c r="E161" s="11" t="s">
        <v>82</v>
      </c>
      <c r="F161" s="65">
        <v>280</v>
      </c>
      <c r="G161" s="65">
        <v>188</v>
      </c>
      <c r="H161" s="65">
        <v>150</v>
      </c>
    </row>
    <row r="162" spans="1:8" ht="16.5">
      <c r="A162" s="33" t="s">
        <v>475</v>
      </c>
      <c r="B162" s="33" t="s">
        <v>45</v>
      </c>
      <c r="C162" s="10" t="s">
        <v>408</v>
      </c>
      <c r="D162" s="10"/>
      <c r="E162" s="73" t="s">
        <v>409</v>
      </c>
      <c r="F162" s="65">
        <f>F163</f>
        <v>195</v>
      </c>
      <c r="G162" s="65">
        <f>G163</f>
        <v>0</v>
      </c>
      <c r="H162" s="65">
        <f>H163</f>
        <v>0</v>
      </c>
    </row>
    <row r="163" spans="1:8" ht="33">
      <c r="A163" s="33" t="s">
        <v>475</v>
      </c>
      <c r="B163" s="33" t="s">
        <v>45</v>
      </c>
      <c r="C163" s="10" t="s">
        <v>408</v>
      </c>
      <c r="D163" s="108" t="s">
        <v>81</v>
      </c>
      <c r="E163" s="11" t="s">
        <v>82</v>
      </c>
      <c r="F163" s="65">
        <v>195</v>
      </c>
      <c r="G163" s="65">
        <v>0</v>
      </c>
      <c r="H163" s="65">
        <v>0</v>
      </c>
    </row>
    <row r="164" spans="1:8" ht="33">
      <c r="A164" s="33" t="s">
        <v>475</v>
      </c>
      <c r="B164" s="33" t="s">
        <v>45</v>
      </c>
      <c r="C164" s="10" t="s">
        <v>239</v>
      </c>
      <c r="D164" s="10"/>
      <c r="E164" s="73" t="s">
        <v>238</v>
      </c>
      <c r="F164" s="65">
        <f>F165</f>
        <v>12552</v>
      </c>
      <c r="G164" s="65">
        <f>G165</f>
        <v>12068.4</v>
      </c>
      <c r="H164" s="65">
        <f>H165</f>
        <v>12387.6</v>
      </c>
    </row>
    <row r="165" spans="1:8" ht="33">
      <c r="A165" s="33" t="s">
        <v>475</v>
      </c>
      <c r="B165" s="33" t="s">
        <v>45</v>
      </c>
      <c r="C165" s="10" t="s">
        <v>239</v>
      </c>
      <c r="D165" s="17">
        <v>600</v>
      </c>
      <c r="E165" s="11" t="s">
        <v>131</v>
      </c>
      <c r="F165" s="65">
        <v>12552</v>
      </c>
      <c r="G165" s="65">
        <v>12068.4</v>
      </c>
      <c r="H165" s="65">
        <v>12387.6</v>
      </c>
    </row>
    <row r="166" spans="1:8" ht="49.5">
      <c r="A166" s="33" t="s">
        <v>475</v>
      </c>
      <c r="B166" s="33" t="s">
        <v>45</v>
      </c>
      <c r="C166" s="10" t="s">
        <v>241</v>
      </c>
      <c r="D166" s="10"/>
      <c r="E166" s="73" t="s">
        <v>240</v>
      </c>
      <c r="F166" s="65">
        <f>F167</f>
        <v>53</v>
      </c>
      <c r="G166" s="65">
        <f>G167</f>
        <v>36</v>
      </c>
      <c r="H166" s="65">
        <f>H167</f>
        <v>31</v>
      </c>
    </row>
    <row r="167" spans="1:8" ht="33">
      <c r="A167" s="33" t="s">
        <v>475</v>
      </c>
      <c r="B167" s="33" t="s">
        <v>45</v>
      </c>
      <c r="C167" s="10" t="s">
        <v>241</v>
      </c>
      <c r="D167" s="17">
        <v>600</v>
      </c>
      <c r="E167" s="11" t="s">
        <v>131</v>
      </c>
      <c r="F167" s="65">
        <v>53</v>
      </c>
      <c r="G167" s="65">
        <v>36</v>
      </c>
      <c r="H167" s="65">
        <v>31</v>
      </c>
    </row>
    <row r="168" spans="1:8" ht="16.5">
      <c r="A168" s="33" t="s">
        <v>475</v>
      </c>
      <c r="B168" s="33" t="s">
        <v>45</v>
      </c>
      <c r="C168" s="10" t="s">
        <v>242</v>
      </c>
      <c r="D168" s="10"/>
      <c r="E168" s="73" t="s">
        <v>243</v>
      </c>
      <c r="F168" s="65">
        <f>SUM(F169:F171)</f>
        <v>8710.5</v>
      </c>
      <c r="G168" s="65">
        <f>SUM(G169:G171)</f>
        <v>8721.4</v>
      </c>
      <c r="H168" s="65">
        <f>SUM(H169:H171)</f>
        <v>9118.500000000002</v>
      </c>
    </row>
    <row r="169" spans="1:8" ht="66">
      <c r="A169" s="33" t="s">
        <v>475</v>
      </c>
      <c r="B169" s="33" t="s">
        <v>45</v>
      </c>
      <c r="C169" s="10" t="s">
        <v>242</v>
      </c>
      <c r="D169" s="10" t="s">
        <v>80</v>
      </c>
      <c r="E169" s="11" t="s">
        <v>428</v>
      </c>
      <c r="F169" s="65">
        <v>7361.9</v>
      </c>
      <c r="G169" s="65">
        <v>7817.8</v>
      </c>
      <c r="H169" s="65">
        <v>8332.2</v>
      </c>
    </row>
    <row r="170" spans="1:8" ht="33">
      <c r="A170" s="33" t="s">
        <v>475</v>
      </c>
      <c r="B170" s="33" t="s">
        <v>45</v>
      </c>
      <c r="C170" s="10" t="s">
        <v>242</v>
      </c>
      <c r="D170" s="10" t="s">
        <v>81</v>
      </c>
      <c r="E170" s="11" t="s">
        <v>82</v>
      </c>
      <c r="F170" s="65">
        <v>1212.1</v>
      </c>
      <c r="G170" s="65">
        <v>812.2</v>
      </c>
      <c r="H170" s="65">
        <v>706.7</v>
      </c>
    </row>
    <row r="171" spans="1:8" ht="16.5">
      <c r="A171" s="33" t="s">
        <v>475</v>
      </c>
      <c r="B171" s="33" t="s">
        <v>45</v>
      </c>
      <c r="C171" s="10" t="s">
        <v>242</v>
      </c>
      <c r="D171" s="10" t="s">
        <v>83</v>
      </c>
      <c r="E171" s="11" t="s">
        <v>84</v>
      </c>
      <c r="F171" s="65">
        <v>136.5</v>
      </c>
      <c r="G171" s="65">
        <v>91.4</v>
      </c>
      <c r="H171" s="65">
        <v>79.6</v>
      </c>
    </row>
    <row r="172" spans="1:8" ht="33">
      <c r="A172" s="33" t="s">
        <v>475</v>
      </c>
      <c r="B172" s="33" t="s">
        <v>45</v>
      </c>
      <c r="C172" s="10" t="s">
        <v>246</v>
      </c>
      <c r="D172" s="108"/>
      <c r="E172" s="11" t="s">
        <v>245</v>
      </c>
      <c r="F172" s="65">
        <f aca="true" t="shared" si="14" ref="F172:H173">F173</f>
        <v>7590</v>
      </c>
      <c r="G172" s="65">
        <f t="shared" si="14"/>
        <v>0</v>
      </c>
      <c r="H172" s="65">
        <f t="shared" si="14"/>
        <v>0</v>
      </c>
    </row>
    <row r="173" spans="1:8" ht="16.5">
      <c r="A173" s="33" t="s">
        <v>475</v>
      </c>
      <c r="B173" s="33" t="s">
        <v>45</v>
      </c>
      <c r="C173" s="10" t="s">
        <v>111</v>
      </c>
      <c r="D173" s="108"/>
      <c r="E173" s="11" t="s">
        <v>379</v>
      </c>
      <c r="F173" s="65">
        <f t="shared" si="14"/>
        <v>7590</v>
      </c>
      <c r="G173" s="65">
        <f t="shared" si="14"/>
        <v>0</v>
      </c>
      <c r="H173" s="65">
        <f t="shared" si="14"/>
        <v>0</v>
      </c>
    </row>
    <row r="174" spans="1:8" ht="33">
      <c r="A174" s="33" t="s">
        <v>475</v>
      </c>
      <c r="B174" s="33" t="s">
        <v>45</v>
      </c>
      <c r="C174" s="10" t="s">
        <v>111</v>
      </c>
      <c r="D174" s="33" t="s">
        <v>85</v>
      </c>
      <c r="E174" s="11" t="s">
        <v>247</v>
      </c>
      <c r="F174" s="65">
        <f>7600-10</f>
        <v>7590</v>
      </c>
      <c r="G174" s="65">
        <v>0</v>
      </c>
      <c r="H174" s="65">
        <v>0</v>
      </c>
    </row>
    <row r="175" spans="1:8" ht="16.5">
      <c r="A175" s="33" t="s">
        <v>475</v>
      </c>
      <c r="B175" s="56" t="s">
        <v>42</v>
      </c>
      <c r="C175" s="56"/>
      <c r="D175" s="38"/>
      <c r="E175" s="39" t="s">
        <v>34</v>
      </c>
      <c r="F175" s="65">
        <f>F176+F181</f>
        <v>3440.3999999999996</v>
      </c>
      <c r="G175" s="65">
        <f>G176+G181</f>
        <v>3045.1</v>
      </c>
      <c r="H175" s="65">
        <f>H176+H181</f>
        <v>2942.1</v>
      </c>
    </row>
    <row r="176" spans="1:8" ht="16.5">
      <c r="A176" s="33" t="s">
        <v>475</v>
      </c>
      <c r="B176" s="17">
        <v>1001</v>
      </c>
      <c r="C176" s="56"/>
      <c r="D176" s="38"/>
      <c r="E176" s="11" t="s">
        <v>35</v>
      </c>
      <c r="F176" s="65">
        <f>F177</f>
        <v>2101.5</v>
      </c>
      <c r="G176" s="65">
        <f aca="true" t="shared" si="15" ref="G176:H179">G177</f>
        <v>2101.5</v>
      </c>
      <c r="H176" s="65">
        <f t="shared" si="15"/>
        <v>2101.5</v>
      </c>
    </row>
    <row r="177" spans="1:8" ht="49.5">
      <c r="A177" s="33" t="s">
        <v>475</v>
      </c>
      <c r="B177" s="56" t="s">
        <v>58</v>
      </c>
      <c r="C177" s="10" t="s">
        <v>424</v>
      </c>
      <c r="D177" s="33"/>
      <c r="E177" s="31" t="s">
        <v>390</v>
      </c>
      <c r="F177" s="65">
        <f>F178</f>
        <v>2101.5</v>
      </c>
      <c r="G177" s="65">
        <f t="shared" si="15"/>
        <v>2101.5</v>
      </c>
      <c r="H177" s="65">
        <f t="shared" si="15"/>
        <v>2101.5</v>
      </c>
    </row>
    <row r="178" spans="1:8" ht="33">
      <c r="A178" s="33" t="s">
        <v>475</v>
      </c>
      <c r="B178" s="56" t="s">
        <v>58</v>
      </c>
      <c r="C178" s="10" t="s">
        <v>248</v>
      </c>
      <c r="D178" s="33"/>
      <c r="E178" s="11" t="s">
        <v>249</v>
      </c>
      <c r="F178" s="65">
        <f>F179</f>
        <v>2101.5</v>
      </c>
      <c r="G178" s="65">
        <f t="shared" si="15"/>
        <v>2101.5</v>
      </c>
      <c r="H178" s="65">
        <f t="shared" si="15"/>
        <v>2101.5</v>
      </c>
    </row>
    <row r="179" spans="1:8" ht="49.5">
      <c r="A179" s="33" t="s">
        <v>475</v>
      </c>
      <c r="B179" s="56" t="s">
        <v>58</v>
      </c>
      <c r="C179" s="10" t="s">
        <v>250</v>
      </c>
      <c r="D179" s="33"/>
      <c r="E179" s="11" t="s">
        <v>79</v>
      </c>
      <c r="F179" s="65">
        <f>F180</f>
        <v>2101.5</v>
      </c>
      <c r="G179" s="65">
        <f t="shared" si="15"/>
        <v>2101.5</v>
      </c>
      <c r="H179" s="65">
        <f t="shared" si="15"/>
        <v>2101.5</v>
      </c>
    </row>
    <row r="180" spans="1:8" ht="16.5">
      <c r="A180" s="33" t="s">
        <v>475</v>
      </c>
      <c r="B180" s="56" t="s">
        <v>58</v>
      </c>
      <c r="C180" s="10" t="s">
        <v>250</v>
      </c>
      <c r="D180" s="17" t="s">
        <v>86</v>
      </c>
      <c r="E180" s="11" t="s">
        <v>87</v>
      </c>
      <c r="F180" s="65">
        <v>2101.5</v>
      </c>
      <c r="G180" s="65">
        <v>2101.5</v>
      </c>
      <c r="H180" s="65">
        <v>2101.5</v>
      </c>
    </row>
    <row r="181" spans="1:8" ht="16.5">
      <c r="A181" s="33" t="s">
        <v>475</v>
      </c>
      <c r="B181" s="56" t="s">
        <v>43</v>
      </c>
      <c r="C181" s="56"/>
      <c r="D181" s="38"/>
      <c r="E181" s="11" t="s">
        <v>37</v>
      </c>
      <c r="F181" s="65">
        <f>F182</f>
        <v>1338.8999999999999</v>
      </c>
      <c r="G181" s="65">
        <f>G182</f>
        <v>943.6</v>
      </c>
      <c r="H181" s="65">
        <f>H182</f>
        <v>840.6</v>
      </c>
    </row>
    <row r="182" spans="1:8" ht="49.5">
      <c r="A182" s="33" t="s">
        <v>475</v>
      </c>
      <c r="B182" s="56" t="s">
        <v>43</v>
      </c>
      <c r="C182" s="10" t="s">
        <v>424</v>
      </c>
      <c r="D182" s="33"/>
      <c r="E182" s="31" t="s">
        <v>390</v>
      </c>
      <c r="F182" s="65">
        <f>F183+F186</f>
        <v>1338.8999999999999</v>
      </c>
      <c r="G182" s="65">
        <f>G183+G186</f>
        <v>943.6</v>
      </c>
      <c r="H182" s="65">
        <f>H183+H186</f>
        <v>840.6</v>
      </c>
    </row>
    <row r="183" spans="1:8" ht="49.5">
      <c r="A183" s="33" t="s">
        <v>475</v>
      </c>
      <c r="B183" s="56" t="s">
        <v>43</v>
      </c>
      <c r="C183" s="56" t="s">
        <v>261</v>
      </c>
      <c r="D183" s="38"/>
      <c r="E183" s="11" t="s">
        <v>262</v>
      </c>
      <c r="F183" s="65">
        <f aca="true" t="shared" si="16" ref="F183:H184">F184</f>
        <v>300</v>
      </c>
      <c r="G183" s="65">
        <f t="shared" si="16"/>
        <v>200</v>
      </c>
      <c r="H183" s="65">
        <f t="shared" si="16"/>
        <v>175</v>
      </c>
    </row>
    <row r="184" spans="1:8" ht="33">
      <c r="A184" s="33" t="s">
        <v>475</v>
      </c>
      <c r="B184" s="56" t="s">
        <v>43</v>
      </c>
      <c r="C184" s="56" t="s">
        <v>263</v>
      </c>
      <c r="D184" s="38"/>
      <c r="E184" s="11" t="s">
        <v>264</v>
      </c>
      <c r="F184" s="65">
        <f t="shared" si="16"/>
        <v>300</v>
      </c>
      <c r="G184" s="65">
        <f t="shared" si="16"/>
        <v>200</v>
      </c>
      <c r="H184" s="65">
        <f t="shared" si="16"/>
        <v>175</v>
      </c>
    </row>
    <row r="185" spans="1:8" ht="33">
      <c r="A185" s="33" t="s">
        <v>475</v>
      </c>
      <c r="B185" s="56" t="s">
        <v>43</v>
      </c>
      <c r="C185" s="56" t="s">
        <v>263</v>
      </c>
      <c r="D185" s="17">
        <v>600</v>
      </c>
      <c r="E185" s="11" t="s">
        <v>131</v>
      </c>
      <c r="F185" s="65">
        <v>300</v>
      </c>
      <c r="G185" s="65">
        <v>200</v>
      </c>
      <c r="H185" s="65">
        <v>175</v>
      </c>
    </row>
    <row r="186" spans="1:8" ht="33">
      <c r="A186" s="33" t="s">
        <v>475</v>
      </c>
      <c r="B186" s="56" t="s">
        <v>43</v>
      </c>
      <c r="C186" s="56" t="s">
        <v>248</v>
      </c>
      <c r="D186" s="38"/>
      <c r="E186" s="11" t="s">
        <v>249</v>
      </c>
      <c r="F186" s="65">
        <f>F187+F189+F191+F193+F195</f>
        <v>1038.8999999999999</v>
      </c>
      <c r="G186" s="65">
        <f>G187+G189+G191+G193+G195</f>
        <v>743.6</v>
      </c>
      <c r="H186" s="65">
        <f>H187+H189+H191+H193+H195</f>
        <v>665.6</v>
      </c>
    </row>
    <row r="187" spans="1:8" ht="33">
      <c r="A187" s="33" t="s">
        <v>475</v>
      </c>
      <c r="B187" s="56" t="s">
        <v>43</v>
      </c>
      <c r="C187" s="56" t="s">
        <v>252</v>
      </c>
      <c r="D187" s="38"/>
      <c r="E187" s="11" t="s">
        <v>251</v>
      </c>
      <c r="F187" s="65">
        <f>F188</f>
        <v>150</v>
      </c>
      <c r="G187" s="65">
        <f>G188</f>
        <v>100</v>
      </c>
      <c r="H187" s="65">
        <f>H188</f>
        <v>87.5</v>
      </c>
    </row>
    <row r="188" spans="1:8" ht="33">
      <c r="A188" s="33" t="s">
        <v>475</v>
      </c>
      <c r="B188" s="56" t="s">
        <v>43</v>
      </c>
      <c r="C188" s="56" t="s">
        <v>252</v>
      </c>
      <c r="D188" s="38" t="s">
        <v>86</v>
      </c>
      <c r="E188" s="11" t="s">
        <v>87</v>
      </c>
      <c r="F188" s="65">
        <v>150</v>
      </c>
      <c r="G188" s="65">
        <v>100</v>
      </c>
      <c r="H188" s="65">
        <v>87.5</v>
      </c>
    </row>
    <row r="189" spans="1:8" ht="33">
      <c r="A189" s="33" t="s">
        <v>475</v>
      </c>
      <c r="B189" s="56" t="s">
        <v>43</v>
      </c>
      <c r="C189" s="56" t="s">
        <v>254</v>
      </c>
      <c r="D189" s="38"/>
      <c r="E189" s="11" t="s">
        <v>253</v>
      </c>
      <c r="F189" s="65">
        <f>F190</f>
        <v>312</v>
      </c>
      <c r="G189" s="65">
        <f>G190</f>
        <v>209</v>
      </c>
      <c r="H189" s="65">
        <f>H190</f>
        <v>181.9</v>
      </c>
    </row>
    <row r="190" spans="1:8" ht="33">
      <c r="A190" s="33" t="s">
        <v>475</v>
      </c>
      <c r="B190" s="56" t="s">
        <v>43</v>
      </c>
      <c r="C190" s="56" t="s">
        <v>254</v>
      </c>
      <c r="D190" s="38" t="s">
        <v>86</v>
      </c>
      <c r="E190" s="11" t="s">
        <v>87</v>
      </c>
      <c r="F190" s="65">
        <v>312</v>
      </c>
      <c r="G190" s="65">
        <v>209</v>
      </c>
      <c r="H190" s="65">
        <v>181.9</v>
      </c>
    </row>
    <row r="191" spans="1:8" ht="49.5">
      <c r="A191" s="33" t="s">
        <v>475</v>
      </c>
      <c r="B191" s="56" t="s">
        <v>43</v>
      </c>
      <c r="C191" s="56" t="s">
        <v>257</v>
      </c>
      <c r="D191" s="38"/>
      <c r="E191" s="11" t="s">
        <v>255</v>
      </c>
      <c r="F191" s="65">
        <f>F192</f>
        <v>233.3</v>
      </c>
      <c r="G191" s="65">
        <f>G192</f>
        <v>157</v>
      </c>
      <c r="H191" s="65">
        <f>H192</f>
        <v>136</v>
      </c>
    </row>
    <row r="192" spans="1:8" ht="33">
      <c r="A192" s="33" t="s">
        <v>475</v>
      </c>
      <c r="B192" s="56" t="s">
        <v>43</v>
      </c>
      <c r="C192" s="56" t="s">
        <v>257</v>
      </c>
      <c r="D192" s="38" t="s">
        <v>86</v>
      </c>
      <c r="E192" s="11" t="s">
        <v>87</v>
      </c>
      <c r="F192" s="65">
        <v>233.3</v>
      </c>
      <c r="G192" s="65">
        <v>157</v>
      </c>
      <c r="H192" s="65">
        <v>136</v>
      </c>
    </row>
    <row r="193" spans="1:8" ht="33">
      <c r="A193" s="33" t="s">
        <v>475</v>
      </c>
      <c r="B193" s="56" t="s">
        <v>43</v>
      </c>
      <c r="C193" s="56" t="s">
        <v>258</v>
      </c>
      <c r="D193" s="38"/>
      <c r="E193" s="11" t="s">
        <v>256</v>
      </c>
      <c r="F193" s="65">
        <f>F194</f>
        <v>200</v>
      </c>
      <c r="G193" s="65">
        <f>G194</f>
        <v>134</v>
      </c>
      <c r="H193" s="65">
        <f>H194</f>
        <v>116.6</v>
      </c>
    </row>
    <row r="194" spans="1:8" ht="33">
      <c r="A194" s="33" t="s">
        <v>475</v>
      </c>
      <c r="B194" s="33" t="s">
        <v>43</v>
      </c>
      <c r="C194" s="56" t="s">
        <v>258</v>
      </c>
      <c r="D194" s="38" t="s">
        <v>86</v>
      </c>
      <c r="E194" s="11" t="s">
        <v>87</v>
      </c>
      <c r="F194" s="65">
        <v>200</v>
      </c>
      <c r="G194" s="65">
        <v>134</v>
      </c>
      <c r="H194" s="65">
        <v>116.6</v>
      </c>
    </row>
    <row r="195" spans="1:8" ht="33">
      <c r="A195" s="33" t="s">
        <v>475</v>
      </c>
      <c r="B195" s="33" t="s">
        <v>43</v>
      </c>
      <c r="C195" s="56" t="s">
        <v>259</v>
      </c>
      <c r="D195" s="38"/>
      <c r="E195" s="11" t="s">
        <v>260</v>
      </c>
      <c r="F195" s="65">
        <f>F196</f>
        <v>143.6</v>
      </c>
      <c r="G195" s="65">
        <f>G196</f>
        <v>143.6</v>
      </c>
      <c r="H195" s="65">
        <f>H196</f>
        <v>143.6</v>
      </c>
    </row>
    <row r="196" spans="1:8" ht="33">
      <c r="A196" s="33" t="s">
        <v>475</v>
      </c>
      <c r="B196" s="33" t="s">
        <v>43</v>
      </c>
      <c r="C196" s="56" t="s">
        <v>259</v>
      </c>
      <c r="D196" s="38" t="s">
        <v>86</v>
      </c>
      <c r="E196" s="11" t="s">
        <v>87</v>
      </c>
      <c r="F196" s="65">
        <v>143.6</v>
      </c>
      <c r="G196" s="65">
        <v>143.6</v>
      </c>
      <c r="H196" s="65">
        <v>143.6</v>
      </c>
    </row>
    <row r="197" spans="1:8" ht="16.5">
      <c r="A197" s="33" t="s">
        <v>475</v>
      </c>
      <c r="B197" s="17">
        <v>1200</v>
      </c>
      <c r="C197" s="10"/>
      <c r="D197" s="33"/>
      <c r="E197" s="11" t="s">
        <v>70</v>
      </c>
      <c r="F197" s="65">
        <f>F198+F203</f>
        <v>1690</v>
      </c>
      <c r="G197" s="65">
        <f>G198+G203</f>
        <v>1132</v>
      </c>
      <c r="H197" s="65">
        <f>H198+H203</f>
        <v>985.5</v>
      </c>
    </row>
    <row r="198" spans="1:8" ht="16.5">
      <c r="A198" s="33" t="s">
        <v>475</v>
      </c>
      <c r="B198" s="17">
        <v>1201</v>
      </c>
      <c r="C198" s="10"/>
      <c r="D198" s="33"/>
      <c r="E198" s="11" t="s">
        <v>463</v>
      </c>
      <c r="F198" s="65">
        <f>F199</f>
        <v>770</v>
      </c>
      <c r="G198" s="65">
        <f aca="true" t="shared" si="17" ref="G198:H201">G199</f>
        <v>516</v>
      </c>
      <c r="H198" s="65">
        <f t="shared" si="17"/>
        <v>449</v>
      </c>
    </row>
    <row r="199" spans="1:8" ht="49.5">
      <c r="A199" s="33" t="s">
        <v>475</v>
      </c>
      <c r="B199" s="33" t="s">
        <v>73</v>
      </c>
      <c r="C199" s="56" t="s">
        <v>424</v>
      </c>
      <c r="D199" s="38"/>
      <c r="E199" s="31" t="s">
        <v>390</v>
      </c>
      <c r="F199" s="65">
        <f>F200</f>
        <v>770</v>
      </c>
      <c r="G199" s="65">
        <f t="shared" si="17"/>
        <v>516</v>
      </c>
      <c r="H199" s="65">
        <f t="shared" si="17"/>
        <v>449</v>
      </c>
    </row>
    <row r="200" spans="1:8" ht="49.5">
      <c r="A200" s="33" t="s">
        <v>475</v>
      </c>
      <c r="B200" s="33" t="s">
        <v>73</v>
      </c>
      <c r="C200" s="56" t="s">
        <v>261</v>
      </c>
      <c r="D200" s="38"/>
      <c r="E200" s="11" t="s">
        <v>262</v>
      </c>
      <c r="F200" s="65">
        <f>F201</f>
        <v>770</v>
      </c>
      <c r="G200" s="65">
        <f t="shared" si="17"/>
        <v>516</v>
      </c>
      <c r="H200" s="65">
        <f t="shared" si="17"/>
        <v>449</v>
      </c>
    </row>
    <row r="201" spans="1:8" ht="82.5">
      <c r="A201" s="33" t="s">
        <v>475</v>
      </c>
      <c r="B201" s="33" t="s">
        <v>73</v>
      </c>
      <c r="C201" s="56" t="s">
        <v>410</v>
      </c>
      <c r="D201" s="38"/>
      <c r="E201" s="11" t="s">
        <v>416</v>
      </c>
      <c r="F201" s="65">
        <f>F202</f>
        <v>770</v>
      </c>
      <c r="G201" s="65">
        <f t="shared" si="17"/>
        <v>516</v>
      </c>
      <c r="H201" s="65">
        <f t="shared" si="17"/>
        <v>449</v>
      </c>
    </row>
    <row r="202" spans="1:8" ht="33">
      <c r="A202" s="33" t="s">
        <v>475</v>
      </c>
      <c r="B202" s="33" t="s">
        <v>73</v>
      </c>
      <c r="C202" s="56" t="s">
        <v>410</v>
      </c>
      <c r="D202" s="38" t="s">
        <v>83</v>
      </c>
      <c r="E202" s="11" t="s">
        <v>84</v>
      </c>
      <c r="F202" s="65">
        <v>770</v>
      </c>
      <c r="G202" s="65">
        <v>516</v>
      </c>
      <c r="H202" s="65">
        <v>449</v>
      </c>
    </row>
    <row r="203" spans="1:8" ht="16.5">
      <c r="A203" s="33" t="s">
        <v>475</v>
      </c>
      <c r="B203" s="33" t="s">
        <v>75</v>
      </c>
      <c r="C203" s="10"/>
      <c r="D203" s="33"/>
      <c r="E203" s="11" t="s">
        <v>76</v>
      </c>
      <c r="F203" s="65">
        <f aca="true" t="shared" si="18" ref="F203:H204">F204</f>
        <v>920</v>
      </c>
      <c r="G203" s="65">
        <f t="shared" si="18"/>
        <v>616</v>
      </c>
      <c r="H203" s="65">
        <f t="shared" si="18"/>
        <v>536.5</v>
      </c>
    </row>
    <row r="204" spans="1:8" ht="49.5">
      <c r="A204" s="33" t="s">
        <v>475</v>
      </c>
      <c r="B204" s="33" t="s">
        <v>75</v>
      </c>
      <c r="C204" s="56" t="s">
        <v>424</v>
      </c>
      <c r="D204" s="38"/>
      <c r="E204" s="31" t="s">
        <v>390</v>
      </c>
      <c r="F204" s="65">
        <f t="shared" si="18"/>
        <v>920</v>
      </c>
      <c r="G204" s="65">
        <f t="shared" si="18"/>
        <v>616</v>
      </c>
      <c r="H204" s="65">
        <f t="shared" si="18"/>
        <v>536.5</v>
      </c>
    </row>
    <row r="205" spans="1:8" ht="49.5">
      <c r="A205" s="33" t="s">
        <v>475</v>
      </c>
      <c r="B205" s="33" t="s">
        <v>75</v>
      </c>
      <c r="C205" s="56" t="s">
        <v>261</v>
      </c>
      <c r="D205" s="38"/>
      <c r="E205" s="11" t="s">
        <v>262</v>
      </c>
      <c r="F205" s="65">
        <f>F206+F208</f>
        <v>920</v>
      </c>
      <c r="G205" s="65">
        <f>G206+G208</f>
        <v>616</v>
      </c>
      <c r="H205" s="65">
        <f>H206+H208</f>
        <v>536.5</v>
      </c>
    </row>
    <row r="206" spans="1:8" ht="82.5">
      <c r="A206" s="33" t="s">
        <v>475</v>
      </c>
      <c r="B206" s="33" t="s">
        <v>75</v>
      </c>
      <c r="C206" s="56" t="s">
        <v>411</v>
      </c>
      <c r="D206" s="38"/>
      <c r="E206" s="11" t="s">
        <v>415</v>
      </c>
      <c r="F206" s="65">
        <f>F207</f>
        <v>400</v>
      </c>
      <c r="G206" s="65">
        <f>G207</f>
        <v>268</v>
      </c>
      <c r="H206" s="65">
        <f>H207</f>
        <v>233</v>
      </c>
    </row>
    <row r="207" spans="1:8" ht="33">
      <c r="A207" s="33" t="s">
        <v>475</v>
      </c>
      <c r="B207" s="33" t="s">
        <v>75</v>
      </c>
      <c r="C207" s="56" t="s">
        <v>411</v>
      </c>
      <c r="D207" s="38" t="s">
        <v>83</v>
      </c>
      <c r="E207" s="11" t="s">
        <v>84</v>
      </c>
      <c r="F207" s="65">
        <v>400</v>
      </c>
      <c r="G207" s="65">
        <v>268</v>
      </c>
      <c r="H207" s="65">
        <v>233</v>
      </c>
    </row>
    <row r="208" spans="1:8" ht="82.5">
      <c r="A208" s="33" t="s">
        <v>475</v>
      </c>
      <c r="B208" s="33" t="s">
        <v>75</v>
      </c>
      <c r="C208" s="56" t="s">
        <v>412</v>
      </c>
      <c r="D208" s="38"/>
      <c r="E208" s="11" t="s">
        <v>413</v>
      </c>
      <c r="F208" s="65">
        <f>F209</f>
        <v>520</v>
      </c>
      <c r="G208" s="65">
        <f>G209</f>
        <v>348</v>
      </c>
      <c r="H208" s="65">
        <f>H209</f>
        <v>303.5</v>
      </c>
    </row>
    <row r="209" spans="1:8" ht="33">
      <c r="A209" s="33" t="s">
        <v>475</v>
      </c>
      <c r="B209" s="33" t="s">
        <v>75</v>
      </c>
      <c r="C209" s="56" t="s">
        <v>412</v>
      </c>
      <c r="D209" s="38" t="s">
        <v>83</v>
      </c>
      <c r="E209" s="11" t="s">
        <v>84</v>
      </c>
      <c r="F209" s="65">
        <v>520</v>
      </c>
      <c r="G209" s="65">
        <v>348</v>
      </c>
      <c r="H209" s="65">
        <v>303.5</v>
      </c>
    </row>
    <row r="210" spans="1:8" ht="33">
      <c r="A210" s="34" t="s">
        <v>38</v>
      </c>
      <c r="B210" s="33"/>
      <c r="C210" s="34"/>
      <c r="D210" s="34"/>
      <c r="E210" s="35" t="s">
        <v>74</v>
      </c>
      <c r="F210" s="66">
        <f>F211+F234</f>
        <v>15608.500000000002</v>
      </c>
      <c r="G210" s="66">
        <f>G211+G234</f>
        <v>13103.500000000002</v>
      </c>
      <c r="H210" s="66">
        <f>H211+H234</f>
        <v>12759.5</v>
      </c>
    </row>
    <row r="211" spans="1:8" ht="16.5">
      <c r="A211" s="33" t="s">
        <v>38</v>
      </c>
      <c r="B211" s="33" t="s">
        <v>59</v>
      </c>
      <c r="C211" s="33"/>
      <c r="D211" s="33"/>
      <c r="E211" s="31" t="s">
        <v>476</v>
      </c>
      <c r="F211" s="65">
        <f>F212+F219+F223</f>
        <v>13608.500000000002</v>
      </c>
      <c r="G211" s="65">
        <f>G212+G219+G223</f>
        <v>11103.500000000002</v>
      </c>
      <c r="H211" s="65">
        <f>H212+H219+H223</f>
        <v>10759.5</v>
      </c>
    </row>
    <row r="212" spans="1:8" ht="49.5">
      <c r="A212" s="33" t="s">
        <v>38</v>
      </c>
      <c r="B212" s="33" t="s">
        <v>49</v>
      </c>
      <c r="C212" s="33"/>
      <c r="D212" s="33"/>
      <c r="E212" s="11" t="s">
        <v>456</v>
      </c>
      <c r="F212" s="65">
        <f>F213</f>
        <v>9669.400000000001</v>
      </c>
      <c r="G212" s="65">
        <f aca="true" t="shared" si="19" ref="G212:H214">G213</f>
        <v>9544.400000000001</v>
      </c>
      <c r="H212" s="65">
        <f t="shared" si="19"/>
        <v>9200.4</v>
      </c>
    </row>
    <row r="213" spans="1:8" ht="49.5">
      <c r="A213" s="33" t="s">
        <v>38</v>
      </c>
      <c r="B213" s="33" t="s">
        <v>49</v>
      </c>
      <c r="C213" s="10" t="s">
        <v>445</v>
      </c>
      <c r="D213" s="108"/>
      <c r="E213" s="11" t="s">
        <v>444</v>
      </c>
      <c r="F213" s="65">
        <f>F214</f>
        <v>9669.400000000001</v>
      </c>
      <c r="G213" s="65">
        <f t="shared" si="19"/>
        <v>9544.400000000001</v>
      </c>
      <c r="H213" s="65">
        <f t="shared" si="19"/>
        <v>9200.4</v>
      </c>
    </row>
    <row r="214" spans="1:8" ht="33">
      <c r="A214" s="33" t="s">
        <v>38</v>
      </c>
      <c r="B214" s="33" t="s">
        <v>49</v>
      </c>
      <c r="C214" s="56" t="s">
        <v>446</v>
      </c>
      <c r="D214" s="38"/>
      <c r="E214" s="31" t="s">
        <v>425</v>
      </c>
      <c r="F214" s="65">
        <f>F215</f>
        <v>9669.400000000001</v>
      </c>
      <c r="G214" s="65">
        <f t="shared" si="19"/>
        <v>9544.400000000001</v>
      </c>
      <c r="H214" s="65">
        <f t="shared" si="19"/>
        <v>9200.4</v>
      </c>
    </row>
    <row r="215" spans="1:8" ht="66">
      <c r="A215" s="33" t="s">
        <v>38</v>
      </c>
      <c r="B215" s="33" t="s">
        <v>49</v>
      </c>
      <c r="C215" s="10" t="s">
        <v>381</v>
      </c>
      <c r="D215" s="10"/>
      <c r="E215" s="31" t="s">
        <v>88</v>
      </c>
      <c r="F215" s="65">
        <f>F216+F217+F218</f>
        <v>9669.400000000001</v>
      </c>
      <c r="G215" s="65">
        <f>G216+G217+G218</f>
        <v>9544.400000000001</v>
      </c>
      <c r="H215" s="65">
        <f>H216+H217+H218</f>
        <v>9200.4</v>
      </c>
    </row>
    <row r="216" spans="1:8" ht="66">
      <c r="A216" s="33" t="s">
        <v>38</v>
      </c>
      <c r="B216" s="33" t="s">
        <v>49</v>
      </c>
      <c r="C216" s="10" t="s">
        <v>381</v>
      </c>
      <c r="D216" s="108" t="s">
        <v>80</v>
      </c>
      <c r="E216" s="11" t="s">
        <v>428</v>
      </c>
      <c r="F216" s="65">
        <v>8106.6</v>
      </c>
      <c r="G216" s="65">
        <v>8092.1</v>
      </c>
      <c r="H216" s="65">
        <v>8096.4</v>
      </c>
    </row>
    <row r="217" spans="1:8" ht="33">
      <c r="A217" s="33" t="s">
        <v>38</v>
      </c>
      <c r="B217" s="33" t="s">
        <v>49</v>
      </c>
      <c r="C217" s="10" t="s">
        <v>381</v>
      </c>
      <c r="D217" s="108" t="s">
        <v>81</v>
      </c>
      <c r="E217" s="11" t="s">
        <v>82</v>
      </c>
      <c r="F217" s="65">
        <v>1352.2</v>
      </c>
      <c r="G217" s="65">
        <v>1311.1</v>
      </c>
      <c r="H217" s="65">
        <v>981.3</v>
      </c>
    </row>
    <row r="218" spans="1:8" ht="16.5">
      <c r="A218" s="33" t="s">
        <v>38</v>
      </c>
      <c r="B218" s="33" t="s">
        <v>49</v>
      </c>
      <c r="C218" s="10" t="s">
        <v>381</v>
      </c>
      <c r="D218" s="108" t="s">
        <v>83</v>
      </c>
      <c r="E218" s="117" t="s">
        <v>84</v>
      </c>
      <c r="F218" s="65">
        <v>210.6</v>
      </c>
      <c r="G218" s="65">
        <v>141.2</v>
      </c>
      <c r="H218" s="65">
        <v>122.7</v>
      </c>
    </row>
    <row r="219" spans="1:8" ht="16.5">
      <c r="A219" s="33" t="s">
        <v>38</v>
      </c>
      <c r="B219" s="33" t="s">
        <v>50</v>
      </c>
      <c r="C219" s="34"/>
      <c r="D219" s="34"/>
      <c r="E219" s="11" t="s">
        <v>458</v>
      </c>
      <c r="F219" s="65">
        <f>F220</f>
        <v>2000</v>
      </c>
      <c r="G219" s="65">
        <f aca="true" t="shared" si="20" ref="G219:H221">G220</f>
        <v>1000</v>
      </c>
      <c r="H219" s="65">
        <f t="shared" si="20"/>
        <v>1000</v>
      </c>
    </row>
    <row r="220" spans="1:8" ht="16.5">
      <c r="A220" s="33" t="s">
        <v>38</v>
      </c>
      <c r="B220" s="33" t="s">
        <v>50</v>
      </c>
      <c r="C220" s="5">
        <v>9900000</v>
      </c>
      <c r="D220" s="109"/>
      <c r="E220" s="32" t="s">
        <v>435</v>
      </c>
      <c r="F220" s="65">
        <f>F221</f>
        <v>2000</v>
      </c>
      <c r="G220" s="65">
        <f t="shared" si="20"/>
        <v>1000</v>
      </c>
      <c r="H220" s="65">
        <f t="shared" si="20"/>
        <v>1000</v>
      </c>
    </row>
    <row r="221" spans="1:8" ht="33">
      <c r="A221" s="33" t="s">
        <v>38</v>
      </c>
      <c r="B221" s="33" t="s">
        <v>50</v>
      </c>
      <c r="C221" s="5">
        <v>9922000</v>
      </c>
      <c r="D221" s="10" t="s">
        <v>77</v>
      </c>
      <c r="E221" s="32" t="s">
        <v>162</v>
      </c>
      <c r="F221" s="65">
        <f>F222</f>
        <v>2000</v>
      </c>
      <c r="G221" s="65">
        <f t="shared" si="20"/>
        <v>1000</v>
      </c>
      <c r="H221" s="65">
        <f t="shared" si="20"/>
        <v>1000</v>
      </c>
    </row>
    <row r="222" spans="1:8" ht="16.5">
      <c r="A222" s="33" t="s">
        <v>38</v>
      </c>
      <c r="B222" s="33" t="s">
        <v>50</v>
      </c>
      <c r="C222" s="5">
        <v>9922000</v>
      </c>
      <c r="D222" s="10" t="s">
        <v>83</v>
      </c>
      <c r="E222" s="32" t="s">
        <v>84</v>
      </c>
      <c r="F222" s="65">
        <v>2000</v>
      </c>
      <c r="G222" s="65">
        <v>1000</v>
      </c>
      <c r="H222" s="65">
        <v>1000</v>
      </c>
    </row>
    <row r="223" spans="1:8" ht="16.5">
      <c r="A223" s="33" t="s">
        <v>38</v>
      </c>
      <c r="B223" s="33" t="s">
        <v>67</v>
      </c>
      <c r="C223" s="34"/>
      <c r="D223" s="34"/>
      <c r="E223" s="11" t="s">
        <v>24</v>
      </c>
      <c r="F223" s="65">
        <f>F224</f>
        <v>1939.1</v>
      </c>
      <c r="G223" s="65">
        <f>G224</f>
        <v>559.1</v>
      </c>
      <c r="H223" s="65">
        <f>H224</f>
        <v>559.1</v>
      </c>
    </row>
    <row r="224" spans="1:8" ht="49.5">
      <c r="A224" s="33" t="s">
        <v>38</v>
      </c>
      <c r="B224" s="33" t="s">
        <v>67</v>
      </c>
      <c r="C224" s="10" t="s">
        <v>445</v>
      </c>
      <c r="D224" s="108"/>
      <c r="E224" s="11" t="s">
        <v>444</v>
      </c>
      <c r="F224" s="65">
        <f>F225+F228+F231</f>
        <v>1939.1</v>
      </c>
      <c r="G224" s="65">
        <f>G225+G228+G231</f>
        <v>559.1</v>
      </c>
      <c r="H224" s="65">
        <f>H225+H228+H231</f>
        <v>559.1</v>
      </c>
    </row>
    <row r="225" spans="1:8" ht="33">
      <c r="A225" s="33" t="s">
        <v>38</v>
      </c>
      <c r="B225" s="33" t="s">
        <v>67</v>
      </c>
      <c r="C225" s="10" t="s">
        <v>358</v>
      </c>
      <c r="D225" s="108"/>
      <c r="E225" s="11" t="s">
        <v>354</v>
      </c>
      <c r="F225" s="65">
        <f aca="true" t="shared" si="21" ref="F225:H226">F226</f>
        <v>1403.1</v>
      </c>
      <c r="G225" s="65">
        <f t="shared" si="21"/>
        <v>523.1</v>
      </c>
      <c r="H225" s="65">
        <f t="shared" si="21"/>
        <v>523.1</v>
      </c>
    </row>
    <row r="226" spans="1:8" ht="49.5">
      <c r="A226" s="33" t="s">
        <v>38</v>
      </c>
      <c r="B226" s="33" t="s">
        <v>67</v>
      </c>
      <c r="C226" s="10" t="s">
        <v>367</v>
      </c>
      <c r="D226" s="10"/>
      <c r="E226" s="32" t="s">
        <v>368</v>
      </c>
      <c r="F226" s="65">
        <f t="shared" si="21"/>
        <v>1403.1</v>
      </c>
      <c r="G226" s="65">
        <f t="shared" si="21"/>
        <v>523.1</v>
      </c>
      <c r="H226" s="65">
        <f t="shared" si="21"/>
        <v>523.1</v>
      </c>
    </row>
    <row r="227" spans="1:8" ht="33">
      <c r="A227" s="33" t="s">
        <v>38</v>
      </c>
      <c r="B227" s="33" t="s">
        <v>67</v>
      </c>
      <c r="C227" s="10" t="s">
        <v>367</v>
      </c>
      <c r="D227" s="108" t="s">
        <v>81</v>
      </c>
      <c r="E227" s="11" t="s">
        <v>82</v>
      </c>
      <c r="F227" s="65">
        <v>1403.1</v>
      </c>
      <c r="G227" s="65">
        <v>523.1</v>
      </c>
      <c r="H227" s="65">
        <v>523.1</v>
      </c>
    </row>
    <row r="228" spans="1:8" ht="16.5">
      <c r="A228" s="33" t="s">
        <v>38</v>
      </c>
      <c r="B228" s="33" t="s">
        <v>67</v>
      </c>
      <c r="C228" s="10" t="s">
        <v>374</v>
      </c>
      <c r="D228" s="10"/>
      <c r="E228" s="32" t="s">
        <v>159</v>
      </c>
      <c r="F228" s="65">
        <f aca="true" t="shared" si="22" ref="F228:H229">F229</f>
        <v>36</v>
      </c>
      <c r="G228" s="65">
        <f t="shared" si="22"/>
        <v>36</v>
      </c>
      <c r="H228" s="65">
        <f t="shared" si="22"/>
        <v>36</v>
      </c>
    </row>
    <row r="229" spans="1:8" ht="49.5">
      <c r="A229" s="33" t="s">
        <v>38</v>
      </c>
      <c r="B229" s="33" t="s">
        <v>67</v>
      </c>
      <c r="C229" s="10" t="s">
        <v>375</v>
      </c>
      <c r="D229" s="10"/>
      <c r="E229" s="32" t="s">
        <v>376</v>
      </c>
      <c r="F229" s="65">
        <f t="shared" si="22"/>
        <v>36</v>
      </c>
      <c r="G229" s="65">
        <f t="shared" si="22"/>
        <v>36</v>
      </c>
      <c r="H229" s="65">
        <f t="shared" si="22"/>
        <v>36</v>
      </c>
    </row>
    <row r="230" spans="1:8" ht="33">
      <c r="A230" s="33" t="s">
        <v>38</v>
      </c>
      <c r="B230" s="33" t="s">
        <v>67</v>
      </c>
      <c r="C230" s="10" t="s">
        <v>375</v>
      </c>
      <c r="D230" s="108" t="s">
        <v>81</v>
      </c>
      <c r="E230" s="11" t="s">
        <v>82</v>
      </c>
      <c r="F230" s="65">
        <v>36</v>
      </c>
      <c r="G230" s="65">
        <v>36</v>
      </c>
      <c r="H230" s="65">
        <v>36</v>
      </c>
    </row>
    <row r="231" spans="1:8" ht="16.5">
      <c r="A231" s="33" t="s">
        <v>38</v>
      </c>
      <c r="B231" s="33" t="s">
        <v>67</v>
      </c>
      <c r="C231" s="5">
        <v>9900000</v>
      </c>
      <c r="D231" s="109"/>
      <c r="E231" s="32" t="s">
        <v>435</v>
      </c>
      <c r="F231" s="65">
        <f aca="true" t="shared" si="23" ref="F231:H232">F232</f>
        <v>500</v>
      </c>
      <c r="G231" s="65">
        <f t="shared" si="23"/>
        <v>0</v>
      </c>
      <c r="H231" s="65">
        <f t="shared" si="23"/>
        <v>0</v>
      </c>
    </row>
    <row r="232" spans="1:8" ht="33">
      <c r="A232" s="33" t="s">
        <v>38</v>
      </c>
      <c r="B232" s="33" t="s">
        <v>67</v>
      </c>
      <c r="C232" s="5">
        <v>9911000</v>
      </c>
      <c r="D232" s="10" t="s">
        <v>77</v>
      </c>
      <c r="E232" s="32" t="s">
        <v>163</v>
      </c>
      <c r="F232" s="65">
        <f t="shared" si="23"/>
        <v>500</v>
      </c>
      <c r="G232" s="65">
        <f t="shared" si="23"/>
        <v>0</v>
      </c>
      <c r="H232" s="65">
        <f t="shared" si="23"/>
        <v>0</v>
      </c>
    </row>
    <row r="233" spans="1:8" ht="16.5">
      <c r="A233" s="33" t="s">
        <v>38</v>
      </c>
      <c r="B233" s="33" t="s">
        <v>67</v>
      </c>
      <c r="C233" s="5">
        <v>9911000</v>
      </c>
      <c r="D233" s="10" t="s">
        <v>83</v>
      </c>
      <c r="E233" s="32" t="s">
        <v>84</v>
      </c>
      <c r="F233" s="65">
        <v>500</v>
      </c>
      <c r="G233" s="65">
        <v>0</v>
      </c>
      <c r="H233" s="65">
        <v>0</v>
      </c>
    </row>
    <row r="234" spans="1:8" ht="16.5">
      <c r="A234" s="33" t="s">
        <v>38</v>
      </c>
      <c r="B234" s="33" t="s">
        <v>71</v>
      </c>
      <c r="C234" s="10"/>
      <c r="D234" s="108"/>
      <c r="E234" s="11" t="s">
        <v>457</v>
      </c>
      <c r="F234" s="65">
        <f>F235</f>
        <v>2000</v>
      </c>
      <c r="G234" s="65">
        <f aca="true" t="shared" si="24" ref="G234:H238">G235</f>
        <v>2000</v>
      </c>
      <c r="H234" s="65">
        <f t="shared" si="24"/>
        <v>2000</v>
      </c>
    </row>
    <row r="235" spans="1:8" ht="33">
      <c r="A235" s="33" t="s">
        <v>38</v>
      </c>
      <c r="B235" s="33" t="s">
        <v>164</v>
      </c>
      <c r="C235" s="10"/>
      <c r="D235" s="108"/>
      <c r="E235" s="11" t="s">
        <v>72</v>
      </c>
      <c r="F235" s="65">
        <f>F236</f>
        <v>2000</v>
      </c>
      <c r="G235" s="65">
        <f t="shared" si="24"/>
        <v>2000</v>
      </c>
      <c r="H235" s="65">
        <f t="shared" si="24"/>
        <v>2000</v>
      </c>
    </row>
    <row r="236" spans="1:8" ht="49.5">
      <c r="A236" s="33" t="s">
        <v>38</v>
      </c>
      <c r="B236" s="33" t="s">
        <v>164</v>
      </c>
      <c r="C236" s="10" t="s">
        <v>445</v>
      </c>
      <c r="D236" s="108"/>
      <c r="E236" s="11" t="s">
        <v>444</v>
      </c>
      <c r="F236" s="65">
        <f>F237</f>
        <v>2000</v>
      </c>
      <c r="G236" s="65">
        <f t="shared" si="24"/>
        <v>2000</v>
      </c>
      <c r="H236" s="65">
        <f t="shared" si="24"/>
        <v>2000</v>
      </c>
    </row>
    <row r="237" spans="1:8" ht="49.5">
      <c r="A237" s="33" t="s">
        <v>38</v>
      </c>
      <c r="B237" s="33" t="s">
        <v>164</v>
      </c>
      <c r="C237" s="10" t="s">
        <v>166</v>
      </c>
      <c r="D237" s="108"/>
      <c r="E237" s="11" t="s">
        <v>165</v>
      </c>
      <c r="F237" s="65">
        <f>F238</f>
        <v>2000</v>
      </c>
      <c r="G237" s="65">
        <f t="shared" si="24"/>
        <v>2000</v>
      </c>
      <c r="H237" s="65">
        <f t="shared" si="24"/>
        <v>2000</v>
      </c>
    </row>
    <row r="238" spans="1:8" ht="16.5">
      <c r="A238" s="33" t="s">
        <v>38</v>
      </c>
      <c r="B238" s="33" t="s">
        <v>164</v>
      </c>
      <c r="C238" s="10" t="s">
        <v>167</v>
      </c>
      <c r="D238" s="108"/>
      <c r="E238" s="11" t="s">
        <v>168</v>
      </c>
      <c r="F238" s="65">
        <f>F239</f>
        <v>2000</v>
      </c>
      <c r="G238" s="65">
        <f t="shared" si="24"/>
        <v>2000</v>
      </c>
      <c r="H238" s="65">
        <f t="shared" si="24"/>
        <v>2000</v>
      </c>
    </row>
    <row r="239" spans="1:8" ht="16.5">
      <c r="A239" s="33" t="s">
        <v>38</v>
      </c>
      <c r="B239" s="33" t="s">
        <v>164</v>
      </c>
      <c r="C239" s="10" t="s">
        <v>167</v>
      </c>
      <c r="D239" s="108">
        <v>700</v>
      </c>
      <c r="E239" s="11" t="s">
        <v>169</v>
      </c>
      <c r="F239" s="65">
        <v>2000</v>
      </c>
      <c r="G239" s="65">
        <v>2000</v>
      </c>
      <c r="H239" s="65">
        <v>2000</v>
      </c>
    </row>
    <row r="240" spans="1:8" ht="33">
      <c r="A240" s="34" t="s">
        <v>36</v>
      </c>
      <c r="B240" s="33"/>
      <c r="C240" s="34"/>
      <c r="D240" s="34"/>
      <c r="E240" s="35" t="s">
        <v>434</v>
      </c>
      <c r="F240" s="66">
        <f>F241+F255+F267+F261</f>
        <v>18549.5</v>
      </c>
      <c r="G240" s="66">
        <f>G241+G255+G267+G261</f>
        <v>11744</v>
      </c>
      <c r="H240" s="66">
        <f>H241+H255+H267+H261</f>
        <v>11414.7</v>
      </c>
    </row>
    <row r="241" spans="1:8" ht="16.5">
      <c r="A241" s="33" t="s">
        <v>36</v>
      </c>
      <c r="B241" s="33" t="s">
        <v>59</v>
      </c>
      <c r="C241" s="33"/>
      <c r="D241" s="33"/>
      <c r="E241" s="31" t="s">
        <v>476</v>
      </c>
      <c r="F241" s="65">
        <f aca="true" t="shared" si="25" ref="F241:H242">F242</f>
        <v>11162.5</v>
      </c>
      <c r="G241" s="65">
        <f t="shared" si="25"/>
        <v>6662.5</v>
      </c>
      <c r="H241" s="65">
        <f t="shared" si="25"/>
        <v>6376.7</v>
      </c>
    </row>
    <row r="242" spans="1:8" ht="16.5">
      <c r="A242" s="33" t="s">
        <v>36</v>
      </c>
      <c r="B242" s="33" t="s">
        <v>67</v>
      </c>
      <c r="C242" s="33"/>
      <c r="D242" s="33"/>
      <c r="E242" s="11" t="s">
        <v>24</v>
      </c>
      <c r="F242" s="65">
        <f t="shared" si="25"/>
        <v>11162.5</v>
      </c>
      <c r="G242" s="65">
        <f t="shared" si="25"/>
        <v>6662.5</v>
      </c>
      <c r="H242" s="65">
        <f t="shared" si="25"/>
        <v>6376.7</v>
      </c>
    </row>
    <row r="243" spans="1:8" ht="49.5">
      <c r="A243" s="33" t="s">
        <v>36</v>
      </c>
      <c r="B243" s="33" t="s">
        <v>67</v>
      </c>
      <c r="C243" s="33" t="s">
        <v>206</v>
      </c>
      <c r="D243" s="33"/>
      <c r="E243" s="31" t="s">
        <v>207</v>
      </c>
      <c r="F243" s="65">
        <f>F244+F251</f>
        <v>11162.5</v>
      </c>
      <c r="G243" s="65">
        <f>G244+G251</f>
        <v>6662.5</v>
      </c>
      <c r="H243" s="65">
        <f>H244+H251</f>
        <v>6376.7</v>
      </c>
    </row>
    <row r="244" spans="1:8" ht="49.5">
      <c r="A244" s="33" t="s">
        <v>36</v>
      </c>
      <c r="B244" s="33" t="s">
        <v>67</v>
      </c>
      <c r="C244" s="33" t="s">
        <v>208</v>
      </c>
      <c r="D244" s="33"/>
      <c r="E244" s="31" t="s">
        <v>209</v>
      </c>
      <c r="F244" s="65">
        <f>F245+F247+F249</f>
        <v>5995</v>
      </c>
      <c r="G244" s="65">
        <f>G245+G247+G249</f>
        <v>1572.5</v>
      </c>
      <c r="H244" s="65">
        <f>H245+H247+H249</f>
        <v>1307.5</v>
      </c>
    </row>
    <row r="245" spans="1:8" ht="33">
      <c r="A245" s="33" t="s">
        <v>36</v>
      </c>
      <c r="B245" s="33" t="s">
        <v>67</v>
      </c>
      <c r="C245" s="33" t="s">
        <v>210</v>
      </c>
      <c r="D245" s="33"/>
      <c r="E245" s="31" t="s">
        <v>211</v>
      </c>
      <c r="F245" s="65">
        <f>F246</f>
        <v>2396.3</v>
      </c>
      <c r="G245" s="65">
        <f>G246</f>
        <v>1432.5</v>
      </c>
      <c r="H245" s="65">
        <f>H246</f>
        <v>1186.5</v>
      </c>
    </row>
    <row r="246" spans="1:8" ht="33">
      <c r="A246" s="33" t="s">
        <v>36</v>
      </c>
      <c r="B246" s="33" t="s">
        <v>67</v>
      </c>
      <c r="C246" s="33" t="s">
        <v>210</v>
      </c>
      <c r="D246" s="108" t="s">
        <v>81</v>
      </c>
      <c r="E246" s="11" t="s">
        <v>82</v>
      </c>
      <c r="F246" s="65">
        <f>2861.8-465.5</f>
        <v>2396.3</v>
      </c>
      <c r="G246" s="65">
        <f>1898-465.5</f>
        <v>1432.5</v>
      </c>
      <c r="H246" s="65">
        <f>1652-465.5</f>
        <v>1186.5</v>
      </c>
    </row>
    <row r="247" spans="1:8" ht="33">
      <c r="A247" s="33" t="s">
        <v>36</v>
      </c>
      <c r="B247" s="33" t="s">
        <v>67</v>
      </c>
      <c r="C247" s="33" t="s">
        <v>212</v>
      </c>
      <c r="D247" s="33"/>
      <c r="E247" s="31" t="s">
        <v>213</v>
      </c>
      <c r="F247" s="65">
        <f>F248</f>
        <v>208</v>
      </c>
      <c r="G247" s="65">
        <f>G248</f>
        <v>140</v>
      </c>
      <c r="H247" s="65">
        <f>H248</f>
        <v>121</v>
      </c>
    </row>
    <row r="248" spans="1:8" ht="33">
      <c r="A248" s="33" t="s">
        <v>36</v>
      </c>
      <c r="B248" s="33" t="s">
        <v>67</v>
      </c>
      <c r="C248" s="33" t="s">
        <v>212</v>
      </c>
      <c r="D248" s="108" t="s">
        <v>81</v>
      </c>
      <c r="E248" s="11" t="s">
        <v>82</v>
      </c>
      <c r="F248" s="65">
        <v>208</v>
      </c>
      <c r="G248" s="65">
        <v>140</v>
      </c>
      <c r="H248" s="65">
        <v>121</v>
      </c>
    </row>
    <row r="249" spans="1:8" ht="16.5">
      <c r="A249" s="33" t="s">
        <v>36</v>
      </c>
      <c r="B249" s="33" t="s">
        <v>67</v>
      </c>
      <c r="C249" s="10" t="s">
        <v>215</v>
      </c>
      <c r="D249" s="10"/>
      <c r="E249" s="73" t="s">
        <v>214</v>
      </c>
      <c r="F249" s="65">
        <f>F250</f>
        <v>3390.7</v>
      </c>
      <c r="G249" s="65">
        <f>G250</f>
        <v>0</v>
      </c>
      <c r="H249" s="65">
        <f>H250</f>
        <v>0</v>
      </c>
    </row>
    <row r="250" spans="1:8" ht="16.5">
      <c r="A250" s="33" t="s">
        <v>36</v>
      </c>
      <c r="B250" s="33" t="s">
        <v>67</v>
      </c>
      <c r="C250" s="10" t="s">
        <v>215</v>
      </c>
      <c r="D250" s="10" t="s">
        <v>83</v>
      </c>
      <c r="E250" s="32" t="s">
        <v>84</v>
      </c>
      <c r="F250" s="65">
        <f>561+2829.7</f>
        <v>3390.7</v>
      </c>
      <c r="G250" s="65">
        <v>0</v>
      </c>
      <c r="H250" s="65">
        <v>0</v>
      </c>
    </row>
    <row r="251" spans="1:8" ht="16.5">
      <c r="A251" s="33" t="s">
        <v>36</v>
      </c>
      <c r="B251" s="33" t="s">
        <v>67</v>
      </c>
      <c r="C251" s="10" t="s">
        <v>216</v>
      </c>
      <c r="D251" s="10"/>
      <c r="E251" s="32" t="s">
        <v>425</v>
      </c>
      <c r="F251" s="65">
        <f>F252</f>
        <v>5167.5</v>
      </c>
      <c r="G251" s="65">
        <f>G252</f>
        <v>5090</v>
      </c>
      <c r="H251" s="65">
        <f>H252</f>
        <v>5069.2</v>
      </c>
    </row>
    <row r="252" spans="1:8" ht="66">
      <c r="A252" s="33" t="s">
        <v>36</v>
      </c>
      <c r="B252" s="33" t="s">
        <v>67</v>
      </c>
      <c r="C252" s="10" t="s">
        <v>217</v>
      </c>
      <c r="D252" s="10"/>
      <c r="E252" s="32" t="s">
        <v>88</v>
      </c>
      <c r="F252" s="65">
        <f>F253+F254</f>
        <v>5167.5</v>
      </c>
      <c r="G252" s="65">
        <f>G253+G254</f>
        <v>5090</v>
      </c>
      <c r="H252" s="65">
        <f>H253+H254</f>
        <v>5069.2</v>
      </c>
    </row>
    <row r="253" spans="1:8" ht="66">
      <c r="A253" s="33" t="s">
        <v>36</v>
      </c>
      <c r="B253" s="33" t="s">
        <v>67</v>
      </c>
      <c r="C253" s="10" t="s">
        <v>217</v>
      </c>
      <c r="D253" s="108" t="s">
        <v>80</v>
      </c>
      <c r="E253" s="11" t="s">
        <v>428</v>
      </c>
      <c r="F253" s="65">
        <v>4938.3</v>
      </c>
      <c r="G253" s="65">
        <v>4936.3</v>
      </c>
      <c r="H253" s="65">
        <v>4935.7</v>
      </c>
    </row>
    <row r="254" spans="1:8" ht="33">
      <c r="A254" s="33" t="s">
        <v>36</v>
      </c>
      <c r="B254" s="33" t="s">
        <v>67</v>
      </c>
      <c r="C254" s="10" t="s">
        <v>217</v>
      </c>
      <c r="D254" s="108" t="s">
        <v>81</v>
      </c>
      <c r="E254" s="11" t="s">
        <v>82</v>
      </c>
      <c r="F254" s="65">
        <v>229.2</v>
      </c>
      <c r="G254" s="65">
        <v>153.7</v>
      </c>
      <c r="H254" s="65">
        <v>133.5</v>
      </c>
    </row>
    <row r="255" spans="1:8" ht="16.5">
      <c r="A255" s="33" t="s">
        <v>36</v>
      </c>
      <c r="B255" s="33" t="s">
        <v>61</v>
      </c>
      <c r="C255" s="33"/>
      <c r="D255" s="33"/>
      <c r="E255" s="11" t="s">
        <v>26</v>
      </c>
      <c r="F255" s="65">
        <f>F256</f>
        <v>500</v>
      </c>
      <c r="G255" s="65">
        <f aca="true" t="shared" si="26" ref="G255:H259">G256</f>
        <v>335</v>
      </c>
      <c r="H255" s="65">
        <f t="shared" si="26"/>
        <v>291.5</v>
      </c>
    </row>
    <row r="256" spans="1:8" ht="16.5">
      <c r="A256" s="33" t="s">
        <v>36</v>
      </c>
      <c r="B256" s="33" t="s">
        <v>52</v>
      </c>
      <c r="C256" s="33"/>
      <c r="D256" s="33"/>
      <c r="E256" s="11" t="s">
        <v>27</v>
      </c>
      <c r="F256" s="65">
        <f>F257</f>
        <v>500</v>
      </c>
      <c r="G256" s="65">
        <f t="shared" si="26"/>
        <v>335</v>
      </c>
      <c r="H256" s="65">
        <f t="shared" si="26"/>
        <v>291.5</v>
      </c>
    </row>
    <row r="257" spans="1:8" ht="49.5">
      <c r="A257" s="33" t="s">
        <v>36</v>
      </c>
      <c r="B257" s="33" t="s">
        <v>52</v>
      </c>
      <c r="C257" s="10" t="s">
        <v>206</v>
      </c>
      <c r="D257" s="108"/>
      <c r="E257" s="11" t="s">
        <v>207</v>
      </c>
      <c r="F257" s="65">
        <f>F258</f>
        <v>500</v>
      </c>
      <c r="G257" s="65">
        <f t="shared" si="26"/>
        <v>335</v>
      </c>
      <c r="H257" s="65">
        <f t="shared" si="26"/>
        <v>291.5</v>
      </c>
    </row>
    <row r="258" spans="1:8" ht="49.5">
      <c r="A258" s="33" t="s">
        <v>36</v>
      </c>
      <c r="B258" s="33" t="s">
        <v>52</v>
      </c>
      <c r="C258" s="10" t="s">
        <v>208</v>
      </c>
      <c r="D258" s="108"/>
      <c r="E258" s="11" t="s">
        <v>209</v>
      </c>
      <c r="F258" s="65">
        <f>F259</f>
        <v>500</v>
      </c>
      <c r="G258" s="65">
        <f t="shared" si="26"/>
        <v>335</v>
      </c>
      <c r="H258" s="65">
        <f t="shared" si="26"/>
        <v>291.5</v>
      </c>
    </row>
    <row r="259" spans="1:8" ht="33">
      <c r="A259" s="33" t="s">
        <v>36</v>
      </c>
      <c r="B259" s="33" t="s">
        <v>52</v>
      </c>
      <c r="C259" s="10" t="s">
        <v>219</v>
      </c>
      <c r="D259" s="108"/>
      <c r="E259" s="11" t="s">
        <v>218</v>
      </c>
      <c r="F259" s="65">
        <f>F260</f>
        <v>500</v>
      </c>
      <c r="G259" s="65">
        <f t="shared" si="26"/>
        <v>335</v>
      </c>
      <c r="H259" s="65">
        <f t="shared" si="26"/>
        <v>291.5</v>
      </c>
    </row>
    <row r="260" spans="1:8" ht="33">
      <c r="A260" s="33" t="s">
        <v>36</v>
      </c>
      <c r="B260" s="33" t="s">
        <v>52</v>
      </c>
      <c r="C260" s="10" t="s">
        <v>219</v>
      </c>
      <c r="D260" s="108" t="s">
        <v>81</v>
      </c>
      <c r="E260" s="11" t="s">
        <v>82</v>
      </c>
      <c r="F260" s="65">
        <v>500</v>
      </c>
      <c r="G260" s="65">
        <v>335</v>
      </c>
      <c r="H260" s="65">
        <v>291.5</v>
      </c>
    </row>
    <row r="261" spans="1:8" ht="16.5">
      <c r="A261" s="33" t="s">
        <v>36</v>
      </c>
      <c r="B261" s="33" t="s">
        <v>62</v>
      </c>
      <c r="C261" s="10"/>
      <c r="D261" s="10"/>
      <c r="E261" s="73" t="s">
        <v>28</v>
      </c>
      <c r="F261" s="65">
        <f>F262</f>
        <v>465.5</v>
      </c>
      <c r="G261" s="65">
        <f aca="true" t="shared" si="27" ref="G261:H265">G262</f>
        <v>465.5</v>
      </c>
      <c r="H261" s="65">
        <f t="shared" si="27"/>
        <v>465.5</v>
      </c>
    </row>
    <row r="262" spans="1:8" ht="16.5">
      <c r="A262" s="33" t="s">
        <v>36</v>
      </c>
      <c r="B262" s="33" t="s">
        <v>450</v>
      </c>
      <c r="C262" s="10"/>
      <c r="D262" s="10"/>
      <c r="E262" s="73" t="s">
        <v>451</v>
      </c>
      <c r="F262" s="65">
        <f>F263</f>
        <v>465.5</v>
      </c>
      <c r="G262" s="65">
        <f t="shared" si="27"/>
        <v>465.5</v>
      </c>
      <c r="H262" s="65">
        <f t="shared" si="27"/>
        <v>465.5</v>
      </c>
    </row>
    <row r="263" spans="1:8" ht="49.5">
      <c r="A263" s="33" t="s">
        <v>36</v>
      </c>
      <c r="B263" s="33" t="s">
        <v>450</v>
      </c>
      <c r="C263" s="33" t="s">
        <v>206</v>
      </c>
      <c r="D263" s="33"/>
      <c r="E263" s="31" t="s">
        <v>207</v>
      </c>
      <c r="F263" s="65">
        <f>F264</f>
        <v>465.5</v>
      </c>
      <c r="G263" s="65">
        <f t="shared" si="27"/>
        <v>465.5</v>
      </c>
      <c r="H263" s="65">
        <f t="shared" si="27"/>
        <v>465.5</v>
      </c>
    </row>
    <row r="264" spans="1:8" ht="49.5">
      <c r="A264" s="33" t="s">
        <v>36</v>
      </c>
      <c r="B264" s="33" t="s">
        <v>450</v>
      </c>
      <c r="C264" s="33" t="s">
        <v>208</v>
      </c>
      <c r="D264" s="33"/>
      <c r="E264" s="31" t="s">
        <v>209</v>
      </c>
      <c r="F264" s="65">
        <f>F265</f>
        <v>465.5</v>
      </c>
      <c r="G264" s="65">
        <f t="shared" si="27"/>
        <v>465.5</v>
      </c>
      <c r="H264" s="65">
        <f t="shared" si="27"/>
        <v>465.5</v>
      </c>
    </row>
    <row r="265" spans="1:8" ht="33">
      <c r="A265" s="33" t="s">
        <v>36</v>
      </c>
      <c r="B265" s="33" t="s">
        <v>450</v>
      </c>
      <c r="C265" s="33" t="s">
        <v>210</v>
      </c>
      <c r="D265" s="33"/>
      <c r="E265" s="31" t="s">
        <v>211</v>
      </c>
      <c r="F265" s="65">
        <f>F266</f>
        <v>465.5</v>
      </c>
      <c r="G265" s="65">
        <f t="shared" si="27"/>
        <v>465.5</v>
      </c>
      <c r="H265" s="65">
        <f t="shared" si="27"/>
        <v>465.5</v>
      </c>
    </row>
    <row r="266" spans="1:8" ht="33">
      <c r="A266" s="33" t="s">
        <v>36</v>
      </c>
      <c r="B266" s="33" t="s">
        <v>450</v>
      </c>
      <c r="C266" s="33" t="s">
        <v>210</v>
      </c>
      <c r="D266" s="108" t="s">
        <v>81</v>
      </c>
      <c r="E266" s="11" t="s">
        <v>82</v>
      </c>
      <c r="F266" s="65">
        <v>465.5</v>
      </c>
      <c r="G266" s="65">
        <v>465.5</v>
      </c>
      <c r="H266" s="65">
        <v>465.5</v>
      </c>
    </row>
    <row r="267" spans="1:8" ht="16.5">
      <c r="A267" s="33" t="s">
        <v>36</v>
      </c>
      <c r="B267" s="33" t="s">
        <v>42</v>
      </c>
      <c r="C267" s="10"/>
      <c r="D267" s="108"/>
      <c r="E267" s="11" t="s">
        <v>34</v>
      </c>
      <c r="F267" s="65">
        <f>F268</f>
        <v>6421.5</v>
      </c>
      <c r="G267" s="65">
        <f aca="true" t="shared" si="28" ref="G267:H271">G268</f>
        <v>4281</v>
      </c>
      <c r="H267" s="65">
        <f t="shared" si="28"/>
        <v>4281</v>
      </c>
    </row>
    <row r="268" spans="1:8" ht="16.5">
      <c r="A268" s="33" t="s">
        <v>36</v>
      </c>
      <c r="B268" s="33" t="s">
        <v>153</v>
      </c>
      <c r="C268" s="10"/>
      <c r="D268" s="108"/>
      <c r="E268" s="11" t="s">
        <v>154</v>
      </c>
      <c r="F268" s="65">
        <f>F269</f>
        <v>6421.5</v>
      </c>
      <c r="G268" s="65">
        <f t="shared" si="28"/>
        <v>4281</v>
      </c>
      <c r="H268" s="65">
        <f t="shared" si="28"/>
        <v>4281</v>
      </c>
    </row>
    <row r="269" spans="1:8" ht="66">
      <c r="A269" s="33" t="s">
        <v>36</v>
      </c>
      <c r="B269" s="33" t="s">
        <v>153</v>
      </c>
      <c r="C269" s="10" t="s">
        <v>222</v>
      </c>
      <c r="D269" s="108"/>
      <c r="E269" s="11" t="s">
        <v>220</v>
      </c>
      <c r="F269" s="83">
        <f>F270</f>
        <v>6421.5</v>
      </c>
      <c r="G269" s="83">
        <f t="shared" si="28"/>
        <v>4281</v>
      </c>
      <c r="H269" s="83">
        <f t="shared" si="28"/>
        <v>4281</v>
      </c>
    </row>
    <row r="270" spans="1:8" ht="33">
      <c r="A270" s="33" t="s">
        <v>36</v>
      </c>
      <c r="B270" s="33" t="s">
        <v>153</v>
      </c>
      <c r="C270" s="10" t="s">
        <v>223</v>
      </c>
      <c r="D270" s="10"/>
      <c r="E270" s="73" t="s">
        <v>221</v>
      </c>
      <c r="F270" s="83">
        <f>F271+F273</f>
        <v>6421.5</v>
      </c>
      <c r="G270" s="83">
        <f>G271+G273</f>
        <v>4281</v>
      </c>
      <c r="H270" s="83">
        <f>H271+H273</f>
        <v>4281</v>
      </c>
    </row>
    <row r="271" spans="1:8" ht="49.5">
      <c r="A271" s="33" t="s">
        <v>36</v>
      </c>
      <c r="B271" s="33" t="s">
        <v>153</v>
      </c>
      <c r="C271" s="10" t="s">
        <v>225</v>
      </c>
      <c r="D271" s="10"/>
      <c r="E271" s="73" t="s">
        <v>224</v>
      </c>
      <c r="F271" s="65">
        <f>F272</f>
        <v>2140.5</v>
      </c>
      <c r="G271" s="65">
        <f t="shared" si="28"/>
        <v>0</v>
      </c>
      <c r="H271" s="65">
        <f t="shared" si="28"/>
        <v>0</v>
      </c>
    </row>
    <row r="272" spans="1:8" ht="16.5">
      <c r="A272" s="33" t="s">
        <v>36</v>
      </c>
      <c r="B272" s="33" t="s">
        <v>153</v>
      </c>
      <c r="C272" s="10" t="s">
        <v>225</v>
      </c>
      <c r="D272" s="17" t="s">
        <v>86</v>
      </c>
      <c r="E272" s="11" t="s">
        <v>87</v>
      </c>
      <c r="F272" s="65">
        <v>2140.5</v>
      </c>
      <c r="G272" s="65">
        <v>0</v>
      </c>
      <c r="H272" s="65">
        <v>0</v>
      </c>
    </row>
    <row r="273" spans="1:8" ht="66">
      <c r="A273" s="33" t="s">
        <v>36</v>
      </c>
      <c r="B273" s="33" t="s">
        <v>153</v>
      </c>
      <c r="C273" s="10" t="s">
        <v>362</v>
      </c>
      <c r="D273" s="17"/>
      <c r="E273" s="73" t="s">
        <v>417</v>
      </c>
      <c r="F273" s="65">
        <f>F274</f>
        <v>4281</v>
      </c>
      <c r="G273" s="65">
        <f>G274</f>
        <v>4281</v>
      </c>
      <c r="H273" s="65">
        <f>H274</f>
        <v>4281</v>
      </c>
    </row>
    <row r="274" spans="1:8" ht="16.5">
      <c r="A274" s="33" t="s">
        <v>36</v>
      </c>
      <c r="B274" s="33" t="s">
        <v>153</v>
      </c>
      <c r="C274" s="10" t="s">
        <v>362</v>
      </c>
      <c r="D274" s="17" t="s">
        <v>86</v>
      </c>
      <c r="E274" s="11" t="s">
        <v>87</v>
      </c>
      <c r="F274" s="65">
        <v>4281</v>
      </c>
      <c r="G274" s="65">
        <v>4281</v>
      </c>
      <c r="H274" s="65">
        <v>4281</v>
      </c>
    </row>
    <row r="275" spans="1:8" ht="16.5">
      <c r="A275" s="34" t="s">
        <v>469</v>
      </c>
      <c r="B275" s="33"/>
      <c r="C275" s="34"/>
      <c r="D275" s="34"/>
      <c r="E275" s="35" t="s">
        <v>433</v>
      </c>
      <c r="F275" s="66">
        <f aca="true" t="shared" si="29" ref="F275:H278">F276</f>
        <v>4327.1</v>
      </c>
      <c r="G275" s="66">
        <f t="shared" si="29"/>
        <v>4071.6</v>
      </c>
      <c r="H275" s="66">
        <f t="shared" si="29"/>
        <v>4004</v>
      </c>
    </row>
    <row r="276" spans="1:8" ht="16.5">
      <c r="A276" s="33" t="s">
        <v>469</v>
      </c>
      <c r="B276" s="56" t="s">
        <v>59</v>
      </c>
      <c r="C276" s="33"/>
      <c r="D276" s="33"/>
      <c r="E276" s="31" t="s">
        <v>476</v>
      </c>
      <c r="F276" s="65">
        <f t="shared" si="29"/>
        <v>4327.1</v>
      </c>
      <c r="G276" s="65">
        <f t="shared" si="29"/>
        <v>4071.6</v>
      </c>
      <c r="H276" s="65">
        <f t="shared" si="29"/>
        <v>4004</v>
      </c>
    </row>
    <row r="277" spans="1:8" ht="49.5">
      <c r="A277" s="56" t="s">
        <v>469</v>
      </c>
      <c r="B277" s="56" t="s">
        <v>47</v>
      </c>
      <c r="C277" s="56"/>
      <c r="D277" s="38"/>
      <c r="E277" s="11" t="s">
        <v>22</v>
      </c>
      <c r="F277" s="65">
        <f t="shared" si="29"/>
        <v>4327.1</v>
      </c>
      <c r="G277" s="65">
        <f t="shared" si="29"/>
        <v>4071.6</v>
      </c>
      <c r="H277" s="65">
        <f t="shared" si="29"/>
        <v>4004</v>
      </c>
    </row>
    <row r="278" spans="1:8" ht="16.5">
      <c r="A278" s="56" t="s">
        <v>469</v>
      </c>
      <c r="B278" s="56" t="s">
        <v>47</v>
      </c>
      <c r="C278" s="5">
        <v>9900000</v>
      </c>
      <c r="D278" s="109"/>
      <c r="E278" s="32" t="s">
        <v>435</v>
      </c>
      <c r="F278" s="65">
        <f t="shared" si="29"/>
        <v>4327.1</v>
      </c>
      <c r="G278" s="65">
        <f t="shared" si="29"/>
        <v>4071.6</v>
      </c>
      <c r="H278" s="65">
        <f t="shared" si="29"/>
        <v>4004</v>
      </c>
    </row>
    <row r="279" spans="1:8" ht="49.5">
      <c r="A279" s="56" t="s">
        <v>469</v>
      </c>
      <c r="B279" s="56" t="s">
        <v>47</v>
      </c>
      <c r="C279" s="5">
        <v>9990000</v>
      </c>
      <c r="D279" s="10" t="s">
        <v>77</v>
      </c>
      <c r="E279" s="32" t="s">
        <v>436</v>
      </c>
      <c r="F279" s="65">
        <f>F280+F282+F286</f>
        <v>4327.1</v>
      </c>
      <c r="G279" s="65">
        <f>G280+G282+G286</f>
        <v>4071.6</v>
      </c>
      <c r="H279" s="65">
        <f>H280+H282+H286</f>
        <v>4004</v>
      </c>
    </row>
    <row r="280" spans="1:8" ht="16.5">
      <c r="A280" s="56" t="s">
        <v>469</v>
      </c>
      <c r="B280" s="56" t="s">
        <v>47</v>
      </c>
      <c r="C280" s="5">
        <v>9999410</v>
      </c>
      <c r="D280" s="10" t="s">
        <v>77</v>
      </c>
      <c r="E280" s="32" t="s">
        <v>437</v>
      </c>
      <c r="F280" s="65">
        <f>F281</f>
        <v>1198.9</v>
      </c>
      <c r="G280" s="65">
        <f>G281</f>
        <v>1198.9</v>
      </c>
      <c r="H280" s="65">
        <f>H281</f>
        <v>1198.9</v>
      </c>
    </row>
    <row r="281" spans="1:8" ht="66">
      <c r="A281" s="56" t="s">
        <v>469</v>
      </c>
      <c r="B281" s="56" t="s">
        <v>47</v>
      </c>
      <c r="C281" s="5">
        <v>9999410</v>
      </c>
      <c r="D281" s="108" t="s">
        <v>80</v>
      </c>
      <c r="E281" s="11" t="s">
        <v>428</v>
      </c>
      <c r="F281" s="65">
        <v>1198.9</v>
      </c>
      <c r="G281" s="65">
        <v>1198.9</v>
      </c>
      <c r="H281" s="65">
        <v>1198.9</v>
      </c>
    </row>
    <row r="282" spans="1:8" ht="33">
      <c r="A282" s="56" t="s">
        <v>469</v>
      </c>
      <c r="B282" s="56" t="s">
        <v>47</v>
      </c>
      <c r="C282" s="5">
        <v>9999420</v>
      </c>
      <c r="D282" s="10" t="s">
        <v>77</v>
      </c>
      <c r="E282" s="32" t="s">
        <v>438</v>
      </c>
      <c r="F282" s="65">
        <f>F283+F284+F285</f>
        <v>2669.5</v>
      </c>
      <c r="G282" s="65">
        <f>G283+G284+G285</f>
        <v>2414</v>
      </c>
      <c r="H282" s="65">
        <f>H283+H284+H285</f>
        <v>2346.4</v>
      </c>
    </row>
    <row r="283" spans="1:8" ht="66">
      <c r="A283" s="56" t="s">
        <v>469</v>
      </c>
      <c r="B283" s="56" t="s">
        <v>47</v>
      </c>
      <c r="C283" s="5">
        <v>9999420</v>
      </c>
      <c r="D283" s="108" t="s">
        <v>80</v>
      </c>
      <c r="E283" s="11" t="s">
        <v>428</v>
      </c>
      <c r="F283" s="65">
        <v>1928.8</v>
      </c>
      <c r="G283" s="65">
        <v>1917.8</v>
      </c>
      <c r="H283" s="65">
        <v>1914.6</v>
      </c>
    </row>
    <row r="284" spans="1:8" ht="33">
      <c r="A284" s="56" t="s">
        <v>469</v>
      </c>
      <c r="B284" s="56" t="s">
        <v>47</v>
      </c>
      <c r="C284" s="5">
        <v>9999420</v>
      </c>
      <c r="D284" s="108" t="s">
        <v>81</v>
      </c>
      <c r="E284" s="11" t="s">
        <v>82</v>
      </c>
      <c r="F284" s="65">
        <v>740.4</v>
      </c>
      <c r="G284" s="65">
        <v>495.9</v>
      </c>
      <c r="H284" s="65">
        <v>431.5</v>
      </c>
    </row>
    <row r="285" spans="1:8" ht="16.5">
      <c r="A285" s="56" t="s">
        <v>469</v>
      </c>
      <c r="B285" s="56" t="s">
        <v>47</v>
      </c>
      <c r="C285" s="5">
        <v>9999420</v>
      </c>
      <c r="D285" s="108" t="s">
        <v>83</v>
      </c>
      <c r="E285" s="11" t="s">
        <v>84</v>
      </c>
      <c r="F285" s="65">
        <v>0.3</v>
      </c>
      <c r="G285" s="65">
        <v>0.3</v>
      </c>
      <c r="H285" s="65">
        <v>0.3</v>
      </c>
    </row>
    <row r="286" spans="1:8" ht="16.5">
      <c r="A286" s="56" t="s">
        <v>469</v>
      </c>
      <c r="B286" s="56" t="s">
        <v>47</v>
      </c>
      <c r="C286" s="5">
        <v>9999430</v>
      </c>
      <c r="D286" s="171" t="s">
        <v>77</v>
      </c>
      <c r="E286" s="32" t="s">
        <v>439</v>
      </c>
      <c r="F286" s="65">
        <f>F287</f>
        <v>458.7</v>
      </c>
      <c r="G286" s="65">
        <f>G287</f>
        <v>458.7</v>
      </c>
      <c r="H286" s="65">
        <f>H287</f>
        <v>458.7</v>
      </c>
    </row>
    <row r="287" spans="1:8" ht="66">
      <c r="A287" s="56" t="s">
        <v>469</v>
      </c>
      <c r="B287" s="33" t="s">
        <v>47</v>
      </c>
      <c r="C287" s="5">
        <v>9999430</v>
      </c>
      <c r="D287" s="108" t="s">
        <v>80</v>
      </c>
      <c r="E287" s="11" t="s">
        <v>428</v>
      </c>
      <c r="F287" s="65">
        <v>458.7</v>
      </c>
      <c r="G287" s="65">
        <v>458.7</v>
      </c>
      <c r="H287" s="65">
        <v>458.7</v>
      </c>
    </row>
    <row r="288" spans="1:8" ht="49.5">
      <c r="A288" s="34" t="s">
        <v>449</v>
      </c>
      <c r="B288" s="56"/>
      <c r="C288" s="34"/>
      <c r="D288" s="34"/>
      <c r="E288" s="35" t="s">
        <v>455</v>
      </c>
      <c r="F288" s="66">
        <f>F295+F328+F289+F320</f>
        <v>34095.600000000006</v>
      </c>
      <c r="G288" s="66">
        <f>G295+G328+G289+G320</f>
        <v>29563</v>
      </c>
      <c r="H288" s="66">
        <f>H295+H328+H289+H320</f>
        <v>28701.7</v>
      </c>
    </row>
    <row r="289" spans="1:8" ht="16.5">
      <c r="A289" s="56" t="s">
        <v>449</v>
      </c>
      <c r="B289" s="33" t="s">
        <v>61</v>
      </c>
      <c r="C289" s="56"/>
      <c r="D289" s="17"/>
      <c r="E289" s="11" t="s">
        <v>26</v>
      </c>
      <c r="F289" s="65">
        <f>F290</f>
        <v>40</v>
      </c>
      <c r="G289" s="65">
        <f aca="true" t="shared" si="30" ref="G289:H292">G290</f>
        <v>53.7</v>
      </c>
      <c r="H289" s="65">
        <f t="shared" si="30"/>
        <v>46.5</v>
      </c>
    </row>
    <row r="290" spans="1:8" ht="16.5">
      <c r="A290" s="56" t="s">
        <v>449</v>
      </c>
      <c r="B290" s="33" t="s">
        <v>52</v>
      </c>
      <c r="C290" s="56"/>
      <c r="D290" s="17"/>
      <c r="E290" s="11" t="s">
        <v>27</v>
      </c>
      <c r="F290" s="65">
        <f>F291</f>
        <v>40</v>
      </c>
      <c r="G290" s="65">
        <f t="shared" si="30"/>
        <v>53.7</v>
      </c>
      <c r="H290" s="65">
        <f t="shared" si="30"/>
        <v>46.5</v>
      </c>
    </row>
    <row r="291" spans="1:8" ht="49.5">
      <c r="A291" s="56" t="s">
        <v>449</v>
      </c>
      <c r="B291" s="33" t="s">
        <v>52</v>
      </c>
      <c r="C291" s="56" t="s">
        <v>291</v>
      </c>
      <c r="D291" s="17"/>
      <c r="E291" s="11" t="s">
        <v>292</v>
      </c>
      <c r="F291" s="65">
        <f>F292</f>
        <v>40</v>
      </c>
      <c r="G291" s="65">
        <f t="shared" si="30"/>
        <v>53.7</v>
      </c>
      <c r="H291" s="65">
        <f t="shared" si="30"/>
        <v>46.5</v>
      </c>
    </row>
    <row r="292" spans="1:8" ht="33">
      <c r="A292" s="56" t="s">
        <v>449</v>
      </c>
      <c r="B292" s="33" t="s">
        <v>52</v>
      </c>
      <c r="C292" s="10" t="s">
        <v>294</v>
      </c>
      <c r="D292" s="10"/>
      <c r="E292" s="73" t="s">
        <v>293</v>
      </c>
      <c r="F292" s="65">
        <f>F293</f>
        <v>40</v>
      </c>
      <c r="G292" s="65">
        <f t="shared" si="30"/>
        <v>53.7</v>
      </c>
      <c r="H292" s="65">
        <f t="shared" si="30"/>
        <v>46.5</v>
      </c>
    </row>
    <row r="293" spans="1:8" ht="99">
      <c r="A293" s="56" t="s">
        <v>449</v>
      </c>
      <c r="B293" s="33" t="s">
        <v>52</v>
      </c>
      <c r="C293" s="10" t="s">
        <v>308</v>
      </c>
      <c r="D293" s="10"/>
      <c r="E293" s="73" t="s">
        <v>307</v>
      </c>
      <c r="F293" s="65">
        <f>F294</f>
        <v>40</v>
      </c>
      <c r="G293" s="65">
        <f>G294</f>
        <v>53.7</v>
      </c>
      <c r="H293" s="65">
        <f>H294</f>
        <v>46.5</v>
      </c>
    </row>
    <row r="294" spans="1:8" ht="33">
      <c r="A294" s="56" t="s">
        <v>449</v>
      </c>
      <c r="B294" s="33" t="s">
        <v>52</v>
      </c>
      <c r="C294" s="10" t="s">
        <v>308</v>
      </c>
      <c r="D294" s="17">
        <v>600</v>
      </c>
      <c r="E294" s="11" t="s">
        <v>131</v>
      </c>
      <c r="F294" s="65">
        <v>40</v>
      </c>
      <c r="G294" s="65">
        <v>53.7</v>
      </c>
      <c r="H294" s="65">
        <v>46.5</v>
      </c>
    </row>
    <row r="295" spans="1:8" ht="16.5">
      <c r="A295" s="56" t="s">
        <v>449</v>
      </c>
      <c r="B295" s="56" t="s">
        <v>40</v>
      </c>
      <c r="C295" s="56"/>
      <c r="D295" s="38"/>
      <c r="E295" s="39" t="s">
        <v>31</v>
      </c>
      <c r="F295" s="65">
        <f>F296+F301</f>
        <v>18140.2</v>
      </c>
      <c r="G295" s="65">
        <f>G296+G301</f>
        <v>16502.1</v>
      </c>
      <c r="H295" s="65">
        <f>H296+H301</f>
        <v>16327.600000000002</v>
      </c>
    </row>
    <row r="296" spans="1:8" ht="16.5">
      <c r="A296" s="56" t="s">
        <v>449</v>
      </c>
      <c r="B296" s="56" t="s">
        <v>56</v>
      </c>
      <c r="C296" s="56"/>
      <c r="D296" s="38"/>
      <c r="E296" s="39" t="s">
        <v>462</v>
      </c>
      <c r="F296" s="65">
        <f aca="true" t="shared" si="31" ref="F296:H298">F297</f>
        <v>13036.6</v>
      </c>
      <c r="G296" s="65">
        <f t="shared" si="31"/>
        <v>11892.2</v>
      </c>
      <c r="H296" s="65">
        <f t="shared" si="31"/>
        <v>11847.7</v>
      </c>
    </row>
    <row r="297" spans="1:8" ht="49.5">
      <c r="A297" s="56" t="s">
        <v>449</v>
      </c>
      <c r="B297" s="56" t="s">
        <v>56</v>
      </c>
      <c r="C297" s="56" t="s">
        <v>190</v>
      </c>
      <c r="D297" s="38"/>
      <c r="E297" s="11" t="s">
        <v>189</v>
      </c>
      <c r="F297" s="65">
        <f t="shared" si="31"/>
        <v>13036.6</v>
      </c>
      <c r="G297" s="65">
        <f t="shared" si="31"/>
        <v>11892.2</v>
      </c>
      <c r="H297" s="65">
        <f t="shared" si="31"/>
        <v>11847.7</v>
      </c>
    </row>
    <row r="298" spans="1:8" ht="33">
      <c r="A298" s="56" t="s">
        <v>449</v>
      </c>
      <c r="B298" s="56" t="s">
        <v>56</v>
      </c>
      <c r="C298" s="56" t="s">
        <v>192</v>
      </c>
      <c r="D298" s="38"/>
      <c r="E298" s="11" t="s">
        <v>191</v>
      </c>
      <c r="F298" s="65">
        <f>F299</f>
        <v>13036.6</v>
      </c>
      <c r="G298" s="65">
        <f t="shared" si="31"/>
        <v>11892.2</v>
      </c>
      <c r="H298" s="65">
        <f t="shared" si="31"/>
        <v>11847.7</v>
      </c>
    </row>
    <row r="299" spans="1:8" ht="49.5">
      <c r="A299" s="56" t="s">
        <v>449</v>
      </c>
      <c r="B299" s="56" t="s">
        <v>56</v>
      </c>
      <c r="C299" s="56" t="s">
        <v>194</v>
      </c>
      <c r="D299" s="38"/>
      <c r="E299" s="11" t="s">
        <v>193</v>
      </c>
      <c r="F299" s="65">
        <f>F300</f>
        <v>13036.6</v>
      </c>
      <c r="G299" s="65">
        <f>G300</f>
        <v>11892.2</v>
      </c>
      <c r="H299" s="65">
        <f>H300</f>
        <v>11847.7</v>
      </c>
    </row>
    <row r="300" spans="1:8" ht="33">
      <c r="A300" s="56" t="s">
        <v>449</v>
      </c>
      <c r="B300" s="56" t="s">
        <v>56</v>
      </c>
      <c r="C300" s="56" t="s">
        <v>194</v>
      </c>
      <c r="D300" s="17">
        <v>600</v>
      </c>
      <c r="E300" s="11" t="s">
        <v>131</v>
      </c>
      <c r="F300" s="65">
        <v>13036.6</v>
      </c>
      <c r="G300" s="65">
        <v>11892.2</v>
      </c>
      <c r="H300" s="65">
        <v>11847.7</v>
      </c>
    </row>
    <row r="301" spans="1:8" ht="16.5">
      <c r="A301" s="56" t="s">
        <v>449</v>
      </c>
      <c r="B301" s="56" t="s">
        <v>41</v>
      </c>
      <c r="C301" s="56"/>
      <c r="D301" s="38"/>
      <c r="E301" s="11" t="s">
        <v>32</v>
      </c>
      <c r="F301" s="65">
        <f aca="true" t="shared" si="32" ref="F301:H302">F302</f>
        <v>5103.6</v>
      </c>
      <c r="G301" s="65">
        <f t="shared" si="32"/>
        <v>4609.9</v>
      </c>
      <c r="H301" s="65">
        <f t="shared" si="32"/>
        <v>4479.900000000001</v>
      </c>
    </row>
    <row r="302" spans="1:8" ht="49.5">
      <c r="A302" s="56" t="s">
        <v>449</v>
      </c>
      <c r="B302" s="56" t="s">
        <v>41</v>
      </c>
      <c r="C302" s="56" t="s">
        <v>125</v>
      </c>
      <c r="D302" s="38"/>
      <c r="E302" s="11" t="s">
        <v>123</v>
      </c>
      <c r="F302" s="65">
        <f t="shared" si="32"/>
        <v>5103.6</v>
      </c>
      <c r="G302" s="65">
        <f t="shared" si="32"/>
        <v>4609.9</v>
      </c>
      <c r="H302" s="65">
        <f t="shared" si="32"/>
        <v>4479.900000000001</v>
      </c>
    </row>
    <row r="303" spans="1:8" ht="49.5">
      <c r="A303" s="56" t="s">
        <v>449</v>
      </c>
      <c r="B303" s="56" t="s">
        <v>41</v>
      </c>
      <c r="C303" s="56" t="s">
        <v>171</v>
      </c>
      <c r="D303" s="38"/>
      <c r="E303" s="11" t="s">
        <v>172</v>
      </c>
      <c r="F303" s="65">
        <f>F304+F306+F308+F310+F312+F314+F316+F318</f>
        <v>5103.6</v>
      </c>
      <c r="G303" s="65">
        <f>G304+G306+G308+G310+G312+G314+G316+G318</f>
        <v>4609.9</v>
      </c>
      <c r="H303" s="65">
        <f>H304+H306+H308+H310+H312+H314+H316+H318</f>
        <v>4479.900000000001</v>
      </c>
    </row>
    <row r="304" spans="1:8" ht="16.5">
      <c r="A304" s="56" t="s">
        <v>449</v>
      </c>
      <c r="B304" s="56" t="s">
        <v>41</v>
      </c>
      <c r="C304" s="10" t="s">
        <v>173</v>
      </c>
      <c r="D304" s="10"/>
      <c r="E304" s="73" t="s">
        <v>174</v>
      </c>
      <c r="F304" s="65">
        <f>F305</f>
        <v>39.6</v>
      </c>
      <c r="G304" s="65">
        <f>G305</f>
        <v>26.5</v>
      </c>
      <c r="H304" s="65">
        <f>H305</f>
        <v>25</v>
      </c>
    </row>
    <row r="305" spans="1:8" ht="16.5">
      <c r="A305" s="56" t="s">
        <v>449</v>
      </c>
      <c r="B305" s="56" t="s">
        <v>41</v>
      </c>
      <c r="C305" s="10" t="s">
        <v>173</v>
      </c>
      <c r="D305" s="17" t="s">
        <v>86</v>
      </c>
      <c r="E305" s="11" t="s">
        <v>87</v>
      </c>
      <c r="F305" s="65">
        <v>39.6</v>
      </c>
      <c r="G305" s="65">
        <v>26.5</v>
      </c>
      <c r="H305" s="65">
        <v>25</v>
      </c>
    </row>
    <row r="306" spans="1:8" ht="33">
      <c r="A306" s="56" t="s">
        <v>449</v>
      </c>
      <c r="B306" s="56" t="s">
        <v>41</v>
      </c>
      <c r="C306" s="10" t="s">
        <v>175</v>
      </c>
      <c r="D306" s="10"/>
      <c r="E306" s="73" t="s">
        <v>176</v>
      </c>
      <c r="F306" s="65">
        <f>F307</f>
        <v>13</v>
      </c>
      <c r="G306" s="65">
        <f>G307</f>
        <v>0</v>
      </c>
      <c r="H306" s="65">
        <f>H307</f>
        <v>0</v>
      </c>
    </row>
    <row r="307" spans="1:8" ht="33">
      <c r="A307" s="56" t="s">
        <v>449</v>
      </c>
      <c r="B307" s="56" t="s">
        <v>41</v>
      </c>
      <c r="C307" s="10" t="s">
        <v>175</v>
      </c>
      <c r="D307" s="108" t="s">
        <v>81</v>
      </c>
      <c r="E307" s="11" t="s">
        <v>82</v>
      </c>
      <c r="F307" s="65">
        <v>13</v>
      </c>
      <c r="G307" s="65">
        <v>0</v>
      </c>
      <c r="H307" s="65">
        <v>0</v>
      </c>
    </row>
    <row r="308" spans="1:8" ht="33">
      <c r="A308" s="56" t="s">
        <v>449</v>
      </c>
      <c r="B308" s="56" t="s">
        <v>41</v>
      </c>
      <c r="C308" s="10" t="s">
        <v>177</v>
      </c>
      <c r="D308" s="10"/>
      <c r="E308" s="73" t="s">
        <v>178</v>
      </c>
      <c r="F308" s="65">
        <f>F309</f>
        <v>62</v>
      </c>
      <c r="G308" s="65">
        <f>G309</f>
        <v>62</v>
      </c>
      <c r="H308" s="65">
        <f>H309</f>
        <v>62</v>
      </c>
    </row>
    <row r="309" spans="1:8" ht="33">
      <c r="A309" s="56" t="s">
        <v>449</v>
      </c>
      <c r="B309" s="56" t="s">
        <v>41</v>
      </c>
      <c r="C309" s="10" t="s">
        <v>177</v>
      </c>
      <c r="D309" s="108" t="s">
        <v>81</v>
      </c>
      <c r="E309" s="11" t="s">
        <v>82</v>
      </c>
      <c r="F309" s="65">
        <v>62</v>
      </c>
      <c r="G309" s="65">
        <v>62</v>
      </c>
      <c r="H309" s="65">
        <v>62</v>
      </c>
    </row>
    <row r="310" spans="1:8" ht="16.5">
      <c r="A310" s="56" t="s">
        <v>449</v>
      </c>
      <c r="B310" s="56" t="s">
        <v>41</v>
      </c>
      <c r="C310" s="10" t="s">
        <v>184</v>
      </c>
      <c r="D310" s="10"/>
      <c r="E310" s="73" t="s">
        <v>179</v>
      </c>
      <c r="F310" s="65">
        <f>F311</f>
        <v>4508.1</v>
      </c>
      <c r="G310" s="65">
        <f>G311</f>
        <v>4210.9</v>
      </c>
      <c r="H310" s="65">
        <f>H311</f>
        <v>4132.7</v>
      </c>
    </row>
    <row r="311" spans="1:8" ht="33">
      <c r="A311" s="56" t="s">
        <v>449</v>
      </c>
      <c r="B311" s="56" t="s">
        <v>41</v>
      </c>
      <c r="C311" s="10" t="s">
        <v>184</v>
      </c>
      <c r="D311" s="17">
        <v>600</v>
      </c>
      <c r="E311" s="11" t="s">
        <v>131</v>
      </c>
      <c r="F311" s="65">
        <v>4508.1</v>
      </c>
      <c r="G311" s="65">
        <v>4210.9</v>
      </c>
      <c r="H311" s="65">
        <v>4132.7</v>
      </c>
    </row>
    <row r="312" spans="1:8" ht="33">
      <c r="A312" s="56" t="s">
        <v>449</v>
      </c>
      <c r="B312" s="56" t="s">
        <v>41</v>
      </c>
      <c r="C312" s="10" t="s">
        <v>185</v>
      </c>
      <c r="D312" s="10"/>
      <c r="E312" s="73" t="s">
        <v>180</v>
      </c>
      <c r="F312" s="65">
        <f>F313</f>
        <v>230.9</v>
      </c>
      <c r="G312" s="65">
        <f>G313</f>
        <v>166</v>
      </c>
      <c r="H312" s="65">
        <f>H313</f>
        <v>134.6</v>
      </c>
    </row>
    <row r="313" spans="1:8" ht="33">
      <c r="A313" s="56" t="s">
        <v>449</v>
      </c>
      <c r="B313" s="56" t="s">
        <v>41</v>
      </c>
      <c r="C313" s="10" t="s">
        <v>185</v>
      </c>
      <c r="D313" s="17">
        <v>600</v>
      </c>
      <c r="E313" s="11" t="s">
        <v>131</v>
      </c>
      <c r="F313" s="65">
        <v>230.9</v>
      </c>
      <c r="G313" s="65">
        <v>166</v>
      </c>
      <c r="H313" s="65">
        <v>134.6</v>
      </c>
    </row>
    <row r="314" spans="1:8" ht="16.5">
      <c r="A314" s="56" t="s">
        <v>449</v>
      </c>
      <c r="B314" s="56" t="s">
        <v>41</v>
      </c>
      <c r="C314" s="10" t="s">
        <v>186</v>
      </c>
      <c r="D314" s="10"/>
      <c r="E314" s="73" t="s">
        <v>181</v>
      </c>
      <c r="F314" s="65">
        <f>F315</f>
        <v>56</v>
      </c>
      <c r="G314" s="65">
        <f>G315</f>
        <v>37.5</v>
      </c>
      <c r="H314" s="65">
        <f>H315</f>
        <v>32.6</v>
      </c>
    </row>
    <row r="315" spans="1:8" ht="33">
      <c r="A315" s="56" t="s">
        <v>449</v>
      </c>
      <c r="B315" s="56" t="s">
        <v>41</v>
      </c>
      <c r="C315" s="10" t="s">
        <v>186</v>
      </c>
      <c r="D315" s="17">
        <v>600</v>
      </c>
      <c r="E315" s="11" t="s">
        <v>131</v>
      </c>
      <c r="F315" s="65">
        <v>56</v>
      </c>
      <c r="G315" s="65">
        <v>37.5</v>
      </c>
      <c r="H315" s="65">
        <v>32.6</v>
      </c>
    </row>
    <row r="316" spans="1:8" ht="33">
      <c r="A316" s="56" t="s">
        <v>449</v>
      </c>
      <c r="B316" s="56" t="s">
        <v>41</v>
      </c>
      <c r="C316" s="10" t="s">
        <v>187</v>
      </c>
      <c r="D316" s="10"/>
      <c r="E316" s="73" t="s">
        <v>182</v>
      </c>
      <c r="F316" s="65">
        <f>F317</f>
        <v>35</v>
      </c>
      <c r="G316" s="65">
        <f>G317</f>
        <v>0</v>
      </c>
      <c r="H316" s="65">
        <f>H317</f>
        <v>0</v>
      </c>
    </row>
    <row r="317" spans="1:8" ht="33">
      <c r="A317" s="56" t="s">
        <v>449</v>
      </c>
      <c r="B317" s="56" t="s">
        <v>41</v>
      </c>
      <c r="C317" s="10" t="s">
        <v>187</v>
      </c>
      <c r="D317" s="17">
        <v>600</v>
      </c>
      <c r="E317" s="11" t="s">
        <v>131</v>
      </c>
      <c r="F317" s="65">
        <v>35</v>
      </c>
      <c r="G317" s="65">
        <v>0</v>
      </c>
      <c r="H317" s="65">
        <v>0</v>
      </c>
    </row>
    <row r="318" spans="1:8" ht="49.5">
      <c r="A318" s="56" t="s">
        <v>449</v>
      </c>
      <c r="B318" s="56" t="s">
        <v>41</v>
      </c>
      <c r="C318" s="10" t="s">
        <v>188</v>
      </c>
      <c r="D318" s="10"/>
      <c r="E318" s="73" t="s">
        <v>183</v>
      </c>
      <c r="F318" s="65">
        <f>F319</f>
        <v>159</v>
      </c>
      <c r="G318" s="65">
        <f>G319</f>
        <v>107</v>
      </c>
      <c r="H318" s="65">
        <f>H319</f>
        <v>93</v>
      </c>
    </row>
    <row r="319" spans="1:8" ht="33">
      <c r="A319" s="56" t="s">
        <v>449</v>
      </c>
      <c r="B319" s="56" t="s">
        <v>41</v>
      </c>
      <c r="C319" s="10" t="s">
        <v>188</v>
      </c>
      <c r="D319" s="17">
        <v>600</v>
      </c>
      <c r="E319" s="11" t="s">
        <v>131</v>
      </c>
      <c r="F319" s="65">
        <v>159</v>
      </c>
      <c r="G319" s="65">
        <v>107</v>
      </c>
      <c r="H319" s="65">
        <v>93</v>
      </c>
    </row>
    <row r="320" spans="1:8" ht="16.5">
      <c r="A320" s="56" t="s">
        <v>449</v>
      </c>
      <c r="B320" s="56" t="s">
        <v>42</v>
      </c>
      <c r="C320" s="56"/>
      <c r="D320" s="38"/>
      <c r="E320" s="39" t="s">
        <v>34</v>
      </c>
      <c r="F320" s="65">
        <f>F321</f>
        <v>2845.9</v>
      </c>
      <c r="G320" s="65">
        <f>G321</f>
        <v>1947.8</v>
      </c>
      <c r="H320" s="65">
        <f>H321</f>
        <v>1798.2</v>
      </c>
    </row>
    <row r="321" spans="1:8" ht="16.5">
      <c r="A321" s="56" t="s">
        <v>449</v>
      </c>
      <c r="B321" s="56" t="s">
        <v>43</v>
      </c>
      <c r="C321" s="56"/>
      <c r="D321" s="38"/>
      <c r="E321" s="11" t="s">
        <v>37</v>
      </c>
      <c r="F321" s="65">
        <f>F322</f>
        <v>2845.9</v>
      </c>
      <c r="G321" s="65">
        <f aca="true" t="shared" si="33" ref="G321:H324">G322</f>
        <v>1947.8</v>
      </c>
      <c r="H321" s="65">
        <f t="shared" si="33"/>
        <v>1798.2</v>
      </c>
    </row>
    <row r="322" spans="1:8" ht="66">
      <c r="A322" s="56" t="s">
        <v>449</v>
      </c>
      <c r="B322" s="56" t="s">
        <v>43</v>
      </c>
      <c r="C322" s="10" t="s">
        <v>222</v>
      </c>
      <c r="D322" s="17"/>
      <c r="E322" s="11" t="s">
        <v>220</v>
      </c>
      <c r="F322" s="65">
        <f>F323</f>
        <v>2845.9</v>
      </c>
      <c r="G322" s="65">
        <f t="shared" si="33"/>
        <v>1947.8</v>
      </c>
      <c r="H322" s="65">
        <f t="shared" si="33"/>
        <v>1798.2</v>
      </c>
    </row>
    <row r="323" spans="1:8" ht="33">
      <c r="A323" s="56" t="s">
        <v>449</v>
      </c>
      <c r="B323" s="56" t="s">
        <v>43</v>
      </c>
      <c r="C323" s="10" t="s">
        <v>310</v>
      </c>
      <c r="D323" s="17"/>
      <c r="E323" s="11" t="s">
        <v>309</v>
      </c>
      <c r="F323" s="65">
        <f>F324+F326</f>
        <v>2845.9</v>
      </c>
      <c r="G323" s="65">
        <f>G324+G326</f>
        <v>1947.8</v>
      </c>
      <c r="H323" s="65">
        <f>H324+H326</f>
        <v>1798.2</v>
      </c>
    </row>
    <row r="324" spans="1:8" ht="33">
      <c r="A324" s="56" t="s">
        <v>449</v>
      </c>
      <c r="B324" s="56" t="s">
        <v>43</v>
      </c>
      <c r="C324" s="10" t="s">
        <v>311</v>
      </c>
      <c r="D324" s="17"/>
      <c r="E324" s="11" t="s">
        <v>312</v>
      </c>
      <c r="F324" s="65">
        <f>F325</f>
        <v>1798.2</v>
      </c>
      <c r="G324" s="65">
        <f t="shared" si="33"/>
        <v>1947.8</v>
      </c>
      <c r="H324" s="65">
        <f t="shared" si="33"/>
        <v>1798.2</v>
      </c>
    </row>
    <row r="325" spans="1:8" ht="16.5">
      <c r="A325" s="56" t="s">
        <v>449</v>
      </c>
      <c r="B325" s="56" t="s">
        <v>43</v>
      </c>
      <c r="C325" s="10" t="s">
        <v>311</v>
      </c>
      <c r="D325" s="17" t="s">
        <v>86</v>
      </c>
      <c r="E325" s="11" t="s">
        <v>87</v>
      </c>
      <c r="F325" s="65">
        <v>1798.2</v>
      </c>
      <c r="G325" s="65">
        <v>1947.8</v>
      </c>
      <c r="H325" s="65">
        <v>1798.2</v>
      </c>
    </row>
    <row r="326" spans="1:8" ht="49.5">
      <c r="A326" s="56" t="s">
        <v>449</v>
      </c>
      <c r="B326" s="56" t="s">
        <v>43</v>
      </c>
      <c r="C326" s="10" t="s">
        <v>484</v>
      </c>
      <c r="D326" s="17"/>
      <c r="E326" s="11" t="s">
        <v>485</v>
      </c>
      <c r="F326" s="65">
        <f>F327</f>
        <v>1047.7</v>
      </c>
      <c r="G326" s="65">
        <f>G327</f>
        <v>0</v>
      </c>
      <c r="H326" s="65">
        <f>H327</f>
        <v>0</v>
      </c>
    </row>
    <row r="327" spans="1:8" ht="16.5">
      <c r="A327" s="56" t="s">
        <v>449</v>
      </c>
      <c r="B327" s="56" t="s">
        <v>43</v>
      </c>
      <c r="C327" s="10" t="s">
        <v>484</v>
      </c>
      <c r="D327" s="17" t="s">
        <v>86</v>
      </c>
      <c r="E327" s="11" t="s">
        <v>87</v>
      </c>
      <c r="F327" s="65">
        <v>1047.7</v>
      </c>
      <c r="G327" s="65">
        <v>0</v>
      </c>
      <c r="H327" s="65">
        <v>0</v>
      </c>
    </row>
    <row r="328" spans="1:8" ht="16.5">
      <c r="A328" s="56" t="s">
        <v>449</v>
      </c>
      <c r="B328" s="56" t="s">
        <v>68</v>
      </c>
      <c r="C328" s="56"/>
      <c r="D328" s="38"/>
      <c r="E328" s="11" t="s">
        <v>33</v>
      </c>
      <c r="F328" s="65">
        <f>F329+F341</f>
        <v>13069.500000000002</v>
      </c>
      <c r="G328" s="65">
        <f>G329+G341</f>
        <v>11059.4</v>
      </c>
      <c r="H328" s="65">
        <f>H329+H341</f>
        <v>10529.4</v>
      </c>
    </row>
    <row r="329" spans="1:8" ht="16.5">
      <c r="A329" s="56" t="s">
        <v>449</v>
      </c>
      <c r="B329" s="56" t="s">
        <v>195</v>
      </c>
      <c r="C329" s="56"/>
      <c r="D329" s="38"/>
      <c r="E329" s="27" t="s">
        <v>69</v>
      </c>
      <c r="F329" s="65">
        <f aca="true" t="shared" si="34" ref="F329:H330">F330</f>
        <v>10718.900000000001</v>
      </c>
      <c r="G329" s="65">
        <f t="shared" si="34"/>
        <v>8815</v>
      </c>
      <c r="H329" s="65">
        <f t="shared" si="34"/>
        <v>8312.9</v>
      </c>
    </row>
    <row r="330" spans="1:8" ht="49.5">
      <c r="A330" s="56" t="s">
        <v>449</v>
      </c>
      <c r="B330" s="56" t="s">
        <v>195</v>
      </c>
      <c r="C330" s="56" t="s">
        <v>190</v>
      </c>
      <c r="D330" s="38"/>
      <c r="E330" s="11" t="s">
        <v>189</v>
      </c>
      <c r="F330" s="65">
        <f t="shared" si="34"/>
        <v>10718.900000000001</v>
      </c>
      <c r="G330" s="65">
        <f t="shared" si="34"/>
        <v>8815</v>
      </c>
      <c r="H330" s="65">
        <f t="shared" si="34"/>
        <v>8312.9</v>
      </c>
    </row>
    <row r="331" spans="1:8" ht="33">
      <c r="A331" s="56" t="s">
        <v>449</v>
      </c>
      <c r="B331" s="56" t="s">
        <v>195</v>
      </c>
      <c r="C331" s="56" t="s">
        <v>192</v>
      </c>
      <c r="D331" s="38"/>
      <c r="E331" s="11" t="s">
        <v>191</v>
      </c>
      <c r="F331" s="65">
        <f>F332+F337+F339</f>
        <v>10718.900000000001</v>
      </c>
      <c r="G331" s="65">
        <f>G332+G337+G339</f>
        <v>8815</v>
      </c>
      <c r="H331" s="65">
        <f>H332+H337+H339</f>
        <v>8312.9</v>
      </c>
    </row>
    <row r="332" spans="1:8" ht="33">
      <c r="A332" s="56" t="s">
        <v>449</v>
      </c>
      <c r="B332" s="56" t="s">
        <v>195</v>
      </c>
      <c r="C332" s="56" t="s">
        <v>199</v>
      </c>
      <c r="D332" s="38"/>
      <c r="E332" s="11" t="s">
        <v>196</v>
      </c>
      <c r="F332" s="65">
        <f>F334+F335+F333+F336</f>
        <v>1190.7</v>
      </c>
      <c r="G332" s="65">
        <f>G334+G335+G333+G336</f>
        <v>798</v>
      </c>
      <c r="H332" s="65">
        <f>H334+H335+H333+H336</f>
        <v>694.5</v>
      </c>
    </row>
    <row r="333" spans="1:8" ht="66">
      <c r="A333" s="56" t="s">
        <v>449</v>
      </c>
      <c r="B333" s="56" t="s">
        <v>195</v>
      </c>
      <c r="C333" s="56" t="s">
        <v>199</v>
      </c>
      <c r="D333" s="108" t="s">
        <v>80</v>
      </c>
      <c r="E333" s="11" t="s">
        <v>428</v>
      </c>
      <c r="F333" s="65">
        <v>387</v>
      </c>
      <c r="G333" s="65">
        <v>0</v>
      </c>
      <c r="H333" s="65">
        <v>0</v>
      </c>
    </row>
    <row r="334" spans="1:8" ht="33">
      <c r="A334" s="56" t="s">
        <v>449</v>
      </c>
      <c r="B334" s="56" t="s">
        <v>195</v>
      </c>
      <c r="C334" s="56" t="s">
        <v>199</v>
      </c>
      <c r="D334" s="108" t="s">
        <v>81</v>
      </c>
      <c r="E334" s="11" t="s">
        <v>82</v>
      </c>
      <c r="F334" s="65">
        <f>915.2-452.5</f>
        <v>462.70000000000005</v>
      </c>
      <c r="G334" s="65">
        <v>798</v>
      </c>
      <c r="H334" s="65">
        <v>694.5</v>
      </c>
    </row>
    <row r="335" spans="1:8" ht="33">
      <c r="A335" s="56" t="s">
        <v>449</v>
      </c>
      <c r="B335" s="56" t="s">
        <v>195</v>
      </c>
      <c r="C335" s="56" t="s">
        <v>199</v>
      </c>
      <c r="D335" s="17">
        <v>600</v>
      </c>
      <c r="E335" s="11" t="s">
        <v>131</v>
      </c>
      <c r="F335" s="65">
        <v>275.5</v>
      </c>
      <c r="G335" s="65">
        <v>0</v>
      </c>
      <c r="H335" s="65">
        <v>0</v>
      </c>
    </row>
    <row r="336" spans="1:8" ht="33">
      <c r="A336" s="56" t="s">
        <v>449</v>
      </c>
      <c r="B336" s="56" t="s">
        <v>195</v>
      </c>
      <c r="C336" s="56" t="s">
        <v>199</v>
      </c>
      <c r="D336" s="108" t="s">
        <v>83</v>
      </c>
      <c r="E336" s="11" t="s">
        <v>84</v>
      </c>
      <c r="F336" s="65">
        <v>65.5</v>
      </c>
      <c r="G336" s="65">
        <v>0</v>
      </c>
      <c r="H336" s="65">
        <v>0</v>
      </c>
    </row>
    <row r="337" spans="1:8" ht="49.5">
      <c r="A337" s="56" t="s">
        <v>449</v>
      </c>
      <c r="B337" s="56" t="s">
        <v>195</v>
      </c>
      <c r="C337" s="56" t="s">
        <v>200</v>
      </c>
      <c r="D337" s="38"/>
      <c r="E337" s="11" t="s">
        <v>197</v>
      </c>
      <c r="F337" s="65">
        <f>F338</f>
        <v>9147.1</v>
      </c>
      <c r="G337" s="65">
        <f>G338</f>
        <v>7738.1</v>
      </c>
      <c r="H337" s="65">
        <f>H338</f>
        <v>7366.5</v>
      </c>
    </row>
    <row r="338" spans="1:8" ht="33">
      <c r="A338" s="56" t="s">
        <v>449</v>
      </c>
      <c r="B338" s="56" t="s">
        <v>195</v>
      </c>
      <c r="C338" s="56" t="s">
        <v>200</v>
      </c>
      <c r="D338" s="17">
        <v>600</v>
      </c>
      <c r="E338" s="11" t="s">
        <v>131</v>
      </c>
      <c r="F338" s="65">
        <v>9147.1</v>
      </c>
      <c r="G338" s="65">
        <v>7738.1</v>
      </c>
      <c r="H338" s="65">
        <v>7366.5</v>
      </c>
    </row>
    <row r="339" spans="1:8" ht="49.5">
      <c r="A339" s="56" t="s">
        <v>449</v>
      </c>
      <c r="B339" s="56" t="s">
        <v>195</v>
      </c>
      <c r="C339" s="56" t="s">
        <v>201</v>
      </c>
      <c r="D339" s="38"/>
      <c r="E339" s="11" t="s">
        <v>198</v>
      </c>
      <c r="F339" s="65">
        <f>F340</f>
        <v>381.1</v>
      </c>
      <c r="G339" s="65">
        <f>G340</f>
        <v>278.9</v>
      </c>
      <c r="H339" s="65">
        <f>H340</f>
        <v>251.9</v>
      </c>
    </row>
    <row r="340" spans="1:8" ht="33">
      <c r="A340" s="56" t="s">
        <v>449</v>
      </c>
      <c r="B340" s="56" t="s">
        <v>195</v>
      </c>
      <c r="C340" s="56" t="s">
        <v>201</v>
      </c>
      <c r="D340" s="17">
        <v>600</v>
      </c>
      <c r="E340" s="11" t="s">
        <v>131</v>
      </c>
      <c r="F340" s="65">
        <v>381.1</v>
      </c>
      <c r="G340" s="65">
        <v>278.9</v>
      </c>
      <c r="H340" s="65">
        <v>251.9</v>
      </c>
    </row>
    <row r="341" spans="1:8" ht="16.5">
      <c r="A341" s="56" t="s">
        <v>449</v>
      </c>
      <c r="B341" s="56" t="s">
        <v>202</v>
      </c>
      <c r="C341" s="56"/>
      <c r="D341" s="38"/>
      <c r="E341" s="39" t="s">
        <v>422</v>
      </c>
      <c r="F341" s="65">
        <f aca="true" t="shared" si="35" ref="F341:H343">F342</f>
        <v>2350.6000000000004</v>
      </c>
      <c r="G341" s="65">
        <f t="shared" si="35"/>
        <v>2244.4</v>
      </c>
      <c r="H341" s="65">
        <f t="shared" si="35"/>
        <v>2216.5000000000005</v>
      </c>
    </row>
    <row r="342" spans="1:8" ht="49.5">
      <c r="A342" s="56" t="s">
        <v>449</v>
      </c>
      <c r="B342" s="56" t="s">
        <v>202</v>
      </c>
      <c r="C342" s="56" t="s">
        <v>190</v>
      </c>
      <c r="D342" s="38"/>
      <c r="E342" s="11" t="s">
        <v>189</v>
      </c>
      <c r="F342" s="65">
        <f t="shared" si="35"/>
        <v>2350.6000000000004</v>
      </c>
      <c r="G342" s="65">
        <f t="shared" si="35"/>
        <v>2244.4</v>
      </c>
      <c r="H342" s="65">
        <f t="shared" si="35"/>
        <v>2216.5000000000005</v>
      </c>
    </row>
    <row r="343" spans="1:8" ht="16.5">
      <c r="A343" s="56" t="s">
        <v>449</v>
      </c>
      <c r="B343" s="56" t="s">
        <v>202</v>
      </c>
      <c r="C343" s="10" t="s">
        <v>203</v>
      </c>
      <c r="D343" s="10"/>
      <c r="E343" s="73" t="s">
        <v>425</v>
      </c>
      <c r="F343" s="65">
        <f t="shared" si="35"/>
        <v>2350.6000000000004</v>
      </c>
      <c r="G343" s="65">
        <f t="shared" si="35"/>
        <v>2244.4</v>
      </c>
      <c r="H343" s="65">
        <f t="shared" si="35"/>
        <v>2216.5000000000005</v>
      </c>
    </row>
    <row r="344" spans="1:8" ht="66">
      <c r="A344" s="56" t="s">
        <v>449</v>
      </c>
      <c r="B344" s="56" t="s">
        <v>202</v>
      </c>
      <c r="C344" s="56" t="s">
        <v>204</v>
      </c>
      <c r="D344" s="38"/>
      <c r="E344" s="11" t="s">
        <v>88</v>
      </c>
      <c r="F344" s="65">
        <f>F345+F346+F347</f>
        <v>2350.6000000000004</v>
      </c>
      <c r="G344" s="65">
        <f>G345+G346+G347</f>
        <v>2244.4</v>
      </c>
      <c r="H344" s="65">
        <f>H345+H346+H347</f>
        <v>2216.5000000000005</v>
      </c>
    </row>
    <row r="345" spans="1:8" ht="66">
      <c r="A345" s="56" t="s">
        <v>449</v>
      </c>
      <c r="B345" s="56" t="s">
        <v>202</v>
      </c>
      <c r="C345" s="56" t="s">
        <v>204</v>
      </c>
      <c r="D345" s="108" t="s">
        <v>80</v>
      </c>
      <c r="E345" s="11" t="s">
        <v>428</v>
      </c>
      <c r="F345" s="65">
        <v>2029.4</v>
      </c>
      <c r="G345" s="65">
        <v>2029.4</v>
      </c>
      <c r="H345" s="65">
        <v>2029.4</v>
      </c>
    </row>
    <row r="346" spans="1:8" ht="33">
      <c r="A346" s="56" t="s">
        <v>449</v>
      </c>
      <c r="B346" s="33" t="s">
        <v>202</v>
      </c>
      <c r="C346" s="56" t="s">
        <v>204</v>
      </c>
      <c r="D346" s="108" t="s">
        <v>81</v>
      </c>
      <c r="E346" s="11" t="s">
        <v>82</v>
      </c>
      <c r="F346" s="65">
        <v>320.9</v>
      </c>
      <c r="G346" s="65">
        <v>214.7</v>
      </c>
      <c r="H346" s="65">
        <v>186.8</v>
      </c>
    </row>
    <row r="347" spans="1:8" ht="33">
      <c r="A347" s="56" t="s">
        <v>449</v>
      </c>
      <c r="B347" s="33" t="s">
        <v>202</v>
      </c>
      <c r="C347" s="56" t="s">
        <v>204</v>
      </c>
      <c r="D347" s="108" t="s">
        <v>83</v>
      </c>
      <c r="E347" s="11" t="s">
        <v>84</v>
      </c>
      <c r="F347" s="65">
        <v>0.3</v>
      </c>
      <c r="G347" s="65">
        <v>0.3</v>
      </c>
      <c r="H347" s="65">
        <v>0.3</v>
      </c>
    </row>
    <row r="348" spans="1:8" ht="33">
      <c r="A348" s="34" t="s">
        <v>459</v>
      </c>
      <c r="B348" s="56"/>
      <c r="C348" s="34"/>
      <c r="D348" s="34"/>
      <c r="E348" s="35" t="s">
        <v>460</v>
      </c>
      <c r="F348" s="66">
        <f>F349+F400</f>
        <v>415847.2</v>
      </c>
      <c r="G348" s="66">
        <f>G349+G400</f>
        <v>381280.6</v>
      </c>
      <c r="H348" s="66">
        <f>H349+H400</f>
        <v>376535.3</v>
      </c>
    </row>
    <row r="349" spans="1:8" ht="16.5">
      <c r="A349" s="56" t="s">
        <v>459</v>
      </c>
      <c r="B349" s="56" t="s">
        <v>40</v>
      </c>
      <c r="C349" s="56"/>
      <c r="D349" s="38"/>
      <c r="E349" s="11" t="s">
        <v>31</v>
      </c>
      <c r="F349" s="65">
        <f>F350+F363+F387+F382</f>
        <v>410475.5</v>
      </c>
      <c r="G349" s="65">
        <f>G350+G363+G387+G382</f>
        <v>375931</v>
      </c>
      <c r="H349" s="65">
        <f>H350+H363+H387+H382</f>
        <v>371185.7</v>
      </c>
    </row>
    <row r="350" spans="1:8" ht="16.5">
      <c r="A350" s="56" t="s">
        <v>459</v>
      </c>
      <c r="B350" s="56" t="s">
        <v>55</v>
      </c>
      <c r="C350" s="56"/>
      <c r="D350" s="38"/>
      <c r="E350" s="11" t="s">
        <v>461</v>
      </c>
      <c r="F350" s="65">
        <f aca="true" t="shared" si="36" ref="F350:H351">F351</f>
        <v>162840</v>
      </c>
      <c r="G350" s="65">
        <f t="shared" si="36"/>
        <v>150895.1</v>
      </c>
      <c r="H350" s="65">
        <f t="shared" si="36"/>
        <v>148357.9</v>
      </c>
    </row>
    <row r="351" spans="1:8" ht="49.5">
      <c r="A351" s="56" t="s">
        <v>459</v>
      </c>
      <c r="B351" s="56" t="s">
        <v>55</v>
      </c>
      <c r="C351" s="56" t="s">
        <v>125</v>
      </c>
      <c r="D351" s="38"/>
      <c r="E351" s="11" t="s">
        <v>123</v>
      </c>
      <c r="F351" s="65">
        <f t="shared" si="36"/>
        <v>162840</v>
      </c>
      <c r="G351" s="65">
        <f t="shared" si="36"/>
        <v>150895.1</v>
      </c>
      <c r="H351" s="65">
        <f t="shared" si="36"/>
        <v>148357.9</v>
      </c>
    </row>
    <row r="352" spans="1:8" ht="33">
      <c r="A352" s="56" t="s">
        <v>459</v>
      </c>
      <c r="B352" s="56" t="s">
        <v>55</v>
      </c>
      <c r="C352" s="56" t="s">
        <v>126</v>
      </c>
      <c r="D352" s="38"/>
      <c r="E352" s="11" t="s">
        <v>124</v>
      </c>
      <c r="F352" s="65">
        <f>F353+F355+F357+F361+F359</f>
        <v>162840</v>
      </c>
      <c r="G352" s="65">
        <f>G353+G355+G357+G361+G359</f>
        <v>150895.1</v>
      </c>
      <c r="H352" s="65">
        <f>H353+H355+H357+H361+H359</f>
        <v>148357.9</v>
      </c>
    </row>
    <row r="353" spans="1:8" ht="49.5">
      <c r="A353" s="56" t="s">
        <v>459</v>
      </c>
      <c r="B353" s="56" t="s">
        <v>55</v>
      </c>
      <c r="C353" s="10" t="s">
        <v>127</v>
      </c>
      <c r="D353" s="10"/>
      <c r="E353" s="73" t="s">
        <v>128</v>
      </c>
      <c r="F353" s="65">
        <f>F354</f>
        <v>74859.7</v>
      </c>
      <c r="G353" s="65">
        <f>G354</f>
        <v>65973.1</v>
      </c>
      <c r="H353" s="65">
        <f>H354</f>
        <v>63435.9</v>
      </c>
    </row>
    <row r="354" spans="1:8" ht="33">
      <c r="A354" s="56" t="s">
        <v>459</v>
      </c>
      <c r="B354" s="56" t="s">
        <v>55</v>
      </c>
      <c r="C354" s="10" t="s">
        <v>127</v>
      </c>
      <c r="D354" s="17">
        <v>600</v>
      </c>
      <c r="E354" s="11" t="s">
        <v>131</v>
      </c>
      <c r="F354" s="65">
        <f>75437.2-577.5</f>
        <v>74859.7</v>
      </c>
      <c r="G354" s="65">
        <v>65973.1</v>
      </c>
      <c r="H354" s="65">
        <v>63435.9</v>
      </c>
    </row>
    <row r="355" spans="1:8" ht="33">
      <c r="A355" s="56" t="s">
        <v>459</v>
      </c>
      <c r="B355" s="56" t="s">
        <v>55</v>
      </c>
      <c r="C355" s="10" t="s">
        <v>382</v>
      </c>
      <c r="D355" s="10"/>
      <c r="E355" s="73" t="s">
        <v>132</v>
      </c>
      <c r="F355" s="65">
        <f>F356</f>
        <v>1785.4</v>
      </c>
      <c r="G355" s="65">
        <f>G356</f>
        <v>0</v>
      </c>
      <c r="H355" s="65">
        <f>H356</f>
        <v>0</v>
      </c>
    </row>
    <row r="356" spans="1:8" ht="33">
      <c r="A356" s="56" t="s">
        <v>459</v>
      </c>
      <c r="B356" s="56" t="s">
        <v>55</v>
      </c>
      <c r="C356" s="10" t="s">
        <v>382</v>
      </c>
      <c r="D356" s="17">
        <v>600</v>
      </c>
      <c r="E356" s="11" t="s">
        <v>131</v>
      </c>
      <c r="F356" s="65">
        <f>1365.4+420</f>
        <v>1785.4</v>
      </c>
      <c r="G356" s="65">
        <v>0</v>
      </c>
      <c r="H356" s="65">
        <v>0</v>
      </c>
    </row>
    <row r="357" spans="1:8" ht="33">
      <c r="A357" s="56" t="s">
        <v>459</v>
      </c>
      <c r="B357" s="56" t="s">
        <v>55</v>
      </c>
      <c r="C357" s="10" t="s">
        <v>383</v>
      </c>
      <c r="D357" s="10"/>
      <c r="E357" s="73" t="s">
        <v>133</v>
      </c>
      <c r="F357" s="65">
        <f>F358</f>
        <v>235.8</v>
      </c>
      <c r="G357" s="65">
        <f>G358</f>
        <v>0</v>
      </c>
      <c r="H357" s="65">
        <f>H358</f>
        <v>0</v>
      </c>
    </row>
    <row r="358" spans="1:8" ht="33">
      <c r="A358" s="56" t="s">
        <v>459</v>
      </c>
      <c r="B358" s="13" t="s">
        <v>55</v>
      </c>
      <c r="C358" s="10" t="s">
        <v>383</v>
      </c>
      <c r="D358" s="17">
        <v>600</v>
      </c>
      <c r="E358" s="11" t="s">
        <v>131</v>
      </c>
      <c r="F358" s="65">
        <v>235.8</v>
      </c>
      <c r="G358" s="65">
        <v>0</v>
      </c>
      <c r="H358" s="65">
        <v>0</v>
      </c>
    </row>
    <row r="359" spans="1:8" ht="49.5">
      <c r="A359" s="13" t="s">
        <v>459</v>
      </c>
      <c r="B359" s="13" t="s">
        <v>55</v>
      </c>
      <c r="C359" s="10" t="s">
        <v>384</v>
      </c>
      <c r="D359" s="10"/>
      <c r="E359" s="73" t="s">
        <v>143</v>
      </c>
      <c r="F359" s="65">
        <f>F360</f>
        <v>1037.1</v>
      </c>
      <c r="G359" s="65">
        <f>G360</f>
        <v>0</v>
      </c>
      <c r="H359" s="65">
        <f>H360</f>
        <v>0</v>
      </c>
    </row>
    <row r="360" spans="1:8" ht="33">
      <c r="A360" s="13" t="s">
        <v>459</v>
      </c>
      <c r="B360" s="13" t="s">
        <v>55</v>
      </c>
      <c r="C360" s="10" t="s">
        <v>384</v>
      </c>
      <c r="D360" s="17">
        <v>600</v>
      </c>
      <c r="E360" s="11" t="s">
        <v>131</v>
      </c>
      <c r="F360" s="65">
        <v>1037.1</v>
      </c>
      <c r="G360" s="65">
        <v>0</v>
      </c>
      <c r="H360" s="65">
        <v>0</v>
      </c>
    </row>
    <row r="361" spans="1:8" ht="66">
      <c r="A361" s="13" t="s">
        <v>459</v>
      </c>
      <c r="B361" s="13" t="s">
        <v>55</v>
      </c>
      <c r="C361" s="10" t="s">
        <v>129</v>
      </c>
      <c r="D361" s="10"/>
      <c r="E361" s="11" t="s">
        <v>130</v>
      </c>
      <c r="F361" s="65">
        <f>F362</f>
        <v>84922</v>
      </c>
      <c r="G361" s="65">
        <f>G362</f>
        <v>84922</v>
      </c>
      <c r="H361" s="65">
        <f>H362</f>
        <v>84922</v>
      </c>
    </row>
    <row r="362" spans="1:8" ht="33">
      <c r="A362" s="13" t="s">
        <v>459</v>
      </c>
      <c r="B362" s="56" t="s">
        <v>55</v>
      </c>
      <c r="C362" s="10" t="s">
        <v>129</v>
      </c>
      <c r="D362" s="17">
        <v>600</v>
      </c>
      <c r="E362" s="11" t="s">
        <v>131</v>
      </c>
      <c r="F362" s="65">
        <v>84922</v>
      </c>
      <c r="G362" s="65">
        <v>84922</v>
      </c>
      <c r="H362" s="65">
        <v>84922</v>
      </c>
    </row>
    <row r="363" spans="1:8" ht="16.5">
      <c r="A363" s="56" t="s">
        <v>459</v>
      </c>
      <c r="B363" s="56" t="s">
        <v>56</v>
      </c>
      <c r="C363" s="56"/>
      <c r="D363" s="38"/>
      <c r="E363" s="39" t="s">
        <v>462</v>
      </c>
      <c r="F363" s="65">
        <f aca="true" t="shared" si="37" ref="F363:H364">F364</f>
        <v>232033</v>
      </c>
      <c r="G363" s="65">
        <f t="shared" si="37"/>
        <v>210511.9</v>
      </c>
      <c r="H363" s="65">
        <f t="shared" si="37"/>
        <v>208546.9</v>
      </c>
    </row>
    <row r="364" spans="1:8" ht="49.5">
      <c r="A364" s="56" t="s">
        <v>459</v>
      </c>
      <c r="B364" s="56" t="s">
        <v>56</v>
      </c>
      <c r="C364" s="56" t="s">
        <v>125</v>
      </c>
      <c r="D364" s="38"/>
      <c r="E364" s="11" t="s">
        <v>123</v>
      </c>
      <c r="F364" s="65">
        <f t="shared" si="37"/>
        <v>232033</v>
      </c>
      <c r="G364" s="65">
        <f t="shared" si="37"/>
        <v>210511.9</v>
      </c>
      <c r="H364" s="65">
        <f t="shared" si="37"/>
        <v>208546.9</v>
      </c>
    </row>
    <row r="365" spans="1:8" ht="33">
      <c r="A365" s="56" t="s">
        <v>459</v>
      </c>
      <c r="B365" s="13" t="s">
        <v>56</v>
      </c>
      <c r="C365" s="56" t="s">
        <v>126</v>
      </c>
      <c r="D365" s="38"/>
      <c r="E365" s="11" t="s">
        <v>124</v>
      </c>
      <c r="F365" s="65">
        <f>F366+F368+F370+F372+F374+F376+F378+F380</f>
        <v>232033</v>
      </c>
      <c r="G365" s="65">
        <f>G366+G368+G370+G372+G374+G376+G378+G380</f>
        <v>210511.9</v>
      </c>
      <c r="H365" s="65">
        <f>H366+H368+H370+H372+H374+H376+H378+H380</f>
        <v>208546.9</v>
      </c>
    </row>
    <row r="366" spans="1:8" ht="66">
      <c r="A366" s="56" t="s">
        <v>459</v>
      </c>
      <c r="B366" s="13" t="s">
        <v>56</v>
      </c>
      <c r="C366" s="10" t="s">
        <v>134</v>
      </c>
      <c r="D366" s="10"/>
      <c r="E366" s="73" t="s">
        <v>135</v>
      </c>
      <c r="F366" s="65">
        <f>F367</f>
        <v>35456.3</v>
      </c>
      <c r="G366" s="65">
        <f>G367</f>
        <v>25628.1</v>
      </c>
      <c r="H366" s="65">
        <f>H367</f>
        <v>23037</v>
      </c>
    </row>
    <row r="367" spans="1:8" ht="33">
      <c r="A367" s="56" t="s">
        <v>459</v>
      </c>
      <c r="B367" s="13" t="s">
        <v>56</v>
      </c>
      <c r="C367" s="10" t="s">
        <v>134</v>
      </c>
      <c r="D367" s="17">
        <v>600</v>
      </c>
      <c r="E367" s="11" t="s">
        <v>131</v>
      </c>
      <c r="F367" s="65">
        <v>35456.3</v>
      </c>
      <c r="G367" s="65">
        <v>25628.1</v>
      </c>
      <c r="H367" s="65">
        <v>23037</v>
      </c>
    </row>
    <row r="368" spans="1:8" ht="33">
      <c r="A368" s="13" t="s">
        <v>459</v>
      </c>
      <c r="B368" s="13" t="s">
        <v>56</v>
      </c>
      <c r="C368" s="10" t="s">
        <v>136</v>
      </c>
      <c r="D368" s="10"/>
      <c r="E368" s="73" t="s">
        <v>137</v>
      </c>
      <c r="F368" s="65">
        <f>F369</f>
        <v>3681.8</v>
      </c>
      <c r="G368" s="65">
        <f>G369</f>
        <v>3526.3</v>
      </c>
      <c r="H368" s="65">
        <f>H369</f>
        <v>3779.1</v>
      </c>
    </row>
    <row r="369" spans="1:8" ht="33">
      <c r="A369" s="13" t="s">
        <v>459</v>
      </c>
      <c r="B369" s="13" t="s">
        <v>56</v>
      </c>
      <c r="C369" s="10" t="s">
        <v>136</v>
      </c>
      <c r="D369" s="17">
        <v>600</v>
      </c>
      <c r="E369" s="11" t="s">
        <v>131</v>
      </c>
      <c r="F369" s="65">
        <v>3681.8</v>
      </c>
      <c r="G369" s="65">
        <v>3526.3</v>
      </c>
      <c r="H369" s="65">
        <v>3779.1</v>
      </c>
    </row>
    <row r="370" spans="1:8" ht="49.5">
      <c r="A370" s="13" t="s">
        <v>459</v>
      </c>
      <c r="B370" s="13" t="s">
        <v>56</v>
      </c>
      <c r="C370" s="10" t="s">
        <v>138</v>
      </c>
      <c r="D370" s="10"/>
      <c r="E370" s="73" t="s">
        <v>139</v>
      </c>
      <c r="F370" s="65">
        <f>F371</f>
        <v>7686.6</v>
      </c>
      <c r="G370" s="65">
        <f>G371</f>
        <v>6294.8</v>
      </c>
      <c r="H370" s="65">
        <f>H371</f>
        <v>6668.1</v>
      </c>
    </row>
    <row r="371" spans="1:8" ht="33">
      <c r="A371" s="13" t="s">
        <v>459</v>
      </c>
      <c r="B371" s="13" t="s">
        <v>56</v>
      </c>
      <c r="C371" s="10" t="s">
        <v>138</v>
      </c>
      <c r="D371" s="17">
        <v>600</v>
      </c>
      <c r="E371" s="11" t="s">
        <v>131</v>
      </c>
      <c r="F371" s="65">
        <v>7686.6</v>
      </c>
      <c r="G371" s="65">
        <v>6294.8</v>
      </c>
      <c r="H371" s="65">
        <v>6668.1</v>
      </c>
    </row>
    <row r="372" spans="1:8" ht="33">
      <c r="A372" s="13" t="s">
        <v>459</v>
      </c>
      <c r="B372" s="13" t="s">
        <v>56</v>
      </c>
      <c r="C372" s="10" t="s">
        <v>385</v>
      </c>
      <c r="D372" s="10"/>
      <c r="E372" s="73" t="s">
        <v>140</v>
      </c>
      <c r="F372" s="65">
        <f>F373</f>
        <v>4554</v>
      </c>
      <c r="G372" s="65">
        <f>G373</f>
        <v>0</v>
      </c>
      <c r="H372" s="65">
        <f>H373</f>
        <v>0</v>
      </c>
    </row>
    <row r="373" spans="1:8" ht="33">
      <c r="A373" s="13" t="s">
        <v>459</v>
      </c>
      <c r="B373" s="13" t="s">
        <v>56</v>
      </c>
      <c r="C373" s="10" t="s">
        <v>385</v>
      </c>
      <c r="D373" s="17">
        <v>600</v>
      </c>
      <c r="E373" s="11" t="s">
        <v>131</v>
      </c>
      <c r="F373" s="65">
        <v>4554</v>
      </c>
      <c r="G373" s="65">
        <v>0</v>
      </c>
      <c r="H373" s="65">
        <v>0</v>
      </c>
    </row>
    <row r="374" spans="1:8" ht="33">
      <c r="A374" s="13" t="s">
        <v>459</v>
      </c>
      <c r="B374" s="13" t="s">
        <v>56</v>
      </c>
      <c r="C374" s="10" t="s">
        <v>386</v>
      </c>
      <c r="D374" s="10"/>
      <c r="E374" s="73" t="s">
        <v>142</v>
      </c>
      <c r="F374" s="65">
        <f>F375</f>
        <v>464.5</v>
      </c>
      <c r="G374" s="65">
        <f>G375</f>
        <v>0</v>
      </c>
      <c r="H374" s="65">
        <f>H375</f>
        <v>0</v>
      </c>
    </row>
    <row r="375" spans="1:8" ht="33">
      <c r="A375" s="13" t="s">
        <v>459</v>
      </c>
      <c r="B375" s="13" t="s">
        <v>56</v>
      </c>
      <c r="C375" s="10" t="s">
        <v>386</v>
      </c>
      <c r="D375" s="17">
        <v>600</v>
      </c>
      <c r="E375" s="11" t="s">
        <v>131</v>
      </c>
      <c r="F375" s="65">
        <v>464.5</v>
      </c>
      <c r="G375" s="65">
        <v>0</v>
      </c>
      <c r="H375" s="65">
        <v>0</v>
      </c>
    </row>
    <row r="376" spans="1:8" ht="33">
      <c r="A376" s="13" t="s">
        <v>459</v>
      </c>
      <c r="B376" s="13" t="s">
        <v>56</v>
      </c>
      <c r="C376" s="10" t="s">
        <v>387</v>
      </c>
      <c r="D376" s="10"/>
      <c r="E376" s="73" t="s">
        <v>144</v>
      </c>
      <c r="F376" s="65">
        <f>F377</f>
        <v>5127.1</v>
      </c>
      <c r="G376" s="65">
        <f>G377</f>
        <v>0</v>
      </c>
      <c r="H376" s="65">
        <f>H377</f>
        <v>0</v>
      </c>
    </row>
    <row r="377" spans="1:8" ht="33">
      <c r="A377" s="13" t="s">
        <v>459</v>
      </c>
      <c r="B377" s="13" t="s">
        <v>56</v>
      </c>
      <c r="C377" s="10" t="s">
        <v>387</v>
      </c>
      <c r="D377" s="17">
        <v>600</v>
      </c>
      <c r="E377" s="73" t="s">
        <v>131</v>
      </c>
      <c r="F377" s="65">
        <v>5127.1</v>
      </c>
      <c r="G377" s="65">
        <v>0</v>
      </c>
      <c r="H377" s="65">
        <v>0</v>
      </c>
    </row>
    <row r="378" spans="1:8" ht="49.5">
      <c r="A378" s="13" t="s">
        <v>459</v>
      </c>
      <c r="B378" s="13" t="s">
        <v>56</v>
      </c>
      <c r="C378" s="10" t="s">
        <v>145</v>
      </c>
      <c r="D378" s="10"/>
      <c r="E378" s="31" t="s">
        <v>146</v>
      </c>
      <c r="F378" s="65">
        <f>F379</f>
        <v>4852.7</v>
      </c>
      <c r="G378" s="65">
        <f>G379</f>
        <v>4852.7</v>
      </c>
      <c r="H378" s="65">
        <f>H379</f>
        <v>4852.7</v>
      </c>
    </row>
    <row r="379" spans="1:8" ht="33">
      <c r="A379" s="13" t="s">
        <v>459</v>
      </c>
      <c r="B379" s="13" t="s">
        <v>56</v>
      </c>
      <c r="C379" s="10" t="s">
        <v>145</v>
      </c>
      <c r="D379" s="17">
        <v>600</v>
      </c>
      <c r="E379" s="73" t="s">
        <v>131</v>
      </c>
      <c r="F379" s="65">
        <v>4852.7</v>
      </c>
      <c r="G379" s="65">
        <v>4852.7</v>
      </c>
      <c r="H379" s="65">
        <v>4852.7</v>
      </c>
    </row>
    <row r="380" spans="1:8" ht="99">
      <c r="A380" s="13" t="s">
        <v>459</v>
      </c>
      <c r="B380" s="13" t="s">
        <v>56</v>
      </c>
      <c r="C380" s="10" t="s">
        <v>157</v>
      </c>
      <c r="D380" s="10"/>
      <c r="E380" s="73" t="s">
        <v>158</v>
      </c>
      <c r="F380" s="65">
        <f>F381</f>
        <v>170210</v>
      </c>
      <c r="G380" s="65">
        <f>G381</f>
        <v>170210</v>
      </c>
      <c r="H380" s="65">
        <f>H381</f>
        <v>170210</v>
      </c>
    </row>
    <row r="381" spans="1:8" ht="33">
      <c r="A381" s="13" t="s">
        <v>459</v>
      </c>
      <c r="B381" s="56" t="s">
        <v>56</v>
      </c>
      <c r="C381" s="10" t="s">
        <v>157</v>
      </c>
      <c r="D381" s="17">
        <v>600</v>
      </c>
      <c r="E381" s="73" t="s">
        <v>131</v>
      </c>
      <c r="F381" s="65">
        <v>170210</v>
      </c>
      <c r="G381" s="65">
        <v>170210</v>
      </c>
      <c r="H381" s="65">
        <v>170210</v>
      </c>
    </row>
    <row r="382" spans="1:8" ht="16.5">
      <c r="A382" s="13" t="s">
        <v>459</v>
      </c>
      <c r="B382" s="56" t="s">
        <v>41</v>
      </c>
      <c r="C382" s="56"/>
      <c r="D382" s="38"/>
      <c r="E382" s="11" t="s">
        <v>32</v>
      </c>
      <c r="F382" s="65">
        <f>F383</f>
        <v>157.5</v>
      </c>
      <c r="G382" s="65">
        <f aca="true" t="shared" si="38" ref="G382:H385">G383</f>
        <v>0</v>
      </c>
      <c r="H382" s="65">
        <f t="shared" si="38"/>
        <v>0</v>
      </c>
    </row>
    <row r="383" spans="1:8" ht="49.5">
      <c r="A383" s="13" t="s">
        <v>459</v>
      </c>
      <c r="B383" s="56" t="s">
        <v>41</v>
      </c>
      <c r="C383" s="56" t="s">
        <v>125</v>
      </c>
      <c r="D383" s="38"/>
      <c r="E383" s="11" t="s">
        <v>123</v>
      </c>
      <c r="F383" s="65">
        <f>F384</f>
        <v>157.5</v>
      </c>
      <c r="G383" s="65">
        <f t="shared" si="38"/>
        <v>0</v>
      </c>
      <c r="H383" s="65">
        <f t="shared" si="38"/>
        <v>0</v>
      </c>
    </row>
    <row r="384" spans="1:8" ht="33">
      <c r="A384" s="13" t="s">
        <v>459</v>
      </c>
      <c r="B384" s="56" t="s">
        <v>41</v>
      </c>
      <c r="C384" s="56" t="s">
        <v>126</v>
      </c>
      <c r="D384" s="38"/>
      <c r="E384" s="11" t="s">
        <v>124</v>
      </c>
      <c r="F384" s="65">
        <f>F385</f>
        <v>157.5</v>
      </c>
      <c r="G384" s="65">
        <f t="shared" si="38"/>
        <v>0</v>
      </c>
      <c r="H384" s="65">
        <f t="shared" si="38"/>
        <v>0</v>
      </c>
    </row>
    <row r="385" spans="1:8" ht="33">
      <c r="A385" s="13" t="s">
        <v>459</v>
      </c>
      <c r="B385" s="56" t="s">
        <v>41</v>
      </c>
      <c r="C385" s="56" t="s">
        <v>480</v>
      </c>
      <c r="D385" s="17"/>
      <c r="E385" s="73" t="s">
        <v>481</v>
      </c>
      <c r="F385" s="65">
        <f>F386</f>
        <v>157.5</v>
      </c>
      <c r="G385" s="65">
        <f t="shared" si="38"/>
        <v>0</v>
      </c>
      <c r="H385" s="65">
        <f t="shared" si="38"/>
        <v>0</v>
      </c>
    </row>
    <row r="386" spans="1:8" ht="33">
      <c r="A386" s="13" t="s">
        <v>459</v>
      </c>
      <c r="B386" s="56" t="s">
        <v>41</v>
      </c>
      <c r="C386" s="56" t="s">
        <v>480</v>
      </c>
      <c r="D386" s="17" t="s">
        <v>86</v>
      </c>
      <c r="E386" s="11" t="s">
        <v>87</v>
      </c>
      <c r="F386" s="65">
        <v>157.5</v>
      </c>
      <c r="G386" s="65">
        <v>0</v>
      </c>
      <c r="H386" s="65">
        <v>0</v>
      </c>
    </row>
    <row r="387" spans="1:8" ht="16.5">
      <c r="A387" s="13" t="s">
        <v>459</v>
      </c>
      <c r="B387" s="56" t="s">
        <v>57</v>
      </c>
      <c r="C387" s="56"/>
      <c r="D387" s="38"/>
      <c r="E387" s="11" t="s">
        <v>465</v>
      </c>
      <c r="F387" s="65">
        <f aca="true" t="shared" si="39" ref="F387:H388">F388</f>
        <v>15445</v>
      </c>
      <c r="G387" s="65">
        <f t="shared" si="39"/>
        <v>14524</v>
      </c>
      <c r="H387" s="65">
        <f t="shared" si="39"/>
        <v>14280.9</v>
      </c>
    </row>
    <row r="388" spans="1:8" ht="49.5">
      <c r="A388" s="13" t="s">
        <v>459</v>
      </c>
      <c r="B388" s="56" t="s">
        <v>57</v>
      </c>
      <c r="C388" s="56" t="s">
        <v>125</v>
      </c>
      <c r="D388" s="38"/>
      <c r="E388" s="11" t="s">
        <v>123</v>
      </c>
      <c r="F388" s="65">
        <f t="shared" si="39"/>
        <v>15445</v>
      </c>
      <c r="G388" s="65">
        <f t="shared" si="39"/>
        <v>14524</v>
      </c>
      <c r="H388" s="65">
        <f t="shared" si="39"/>
        <v>14280.9</v>
      </c>
    </row>
    <row r="389" spans="1:8" ht="16.5">
      <c r="A389" s="13" t="s">
        <v>459</v>
      </c>
      <c r="B389" s="56" t="s">
        <v>57</v>
      </c>
      <c r="C389" s="10" t="s">
        <v>147</v>
      </c>
      <c r="D389" s="10"/>
      <c r="E389" s="73" t="s">
        <v>425</v>
      </c>
      <c r="F389" s="65">
        <f>F390+F393+F397</f>
        <v>15445</v>
      </c>
      <c r="G389" s="65">
        <f>G390+G393+G397</f>
        <v>14524</v>
      </c>
      <c r="H389" s="65">
        <f>H390+H393+H397</f>
        <v>14280.9</v>
      </c>
    </row>
    <row r="390" spans="1:8" ht="66">
      <c r="A390" s="13" t="s">
        <v>459</v>
      </c>
      <c r="B390" s="56" t="s">
        <v>57</v>
      </c>
      <c r="C390" s="10" t="s">
        <v>148</v>
      </c>
      <c r="D390" s="10"/>
      <c r="E390" s="31" t="s">
        <v>88</v>
      </c>
      <c r="F390" s="65">
        <f>F391+F392</f>
        <v>1975.7</v>
      </c>
      <c r="G390" s="65">
        <f>G391+G392</f>
        <v>1954.2</v>
      </c>
      <c r="H390" s="65">
        <f>H391+H392</f>
        <v>1948.3999999999999</v>
      </c>
    </row>
    <row r="391" spans="1:8" ht="66">
      <c r="A391" s="13" t="s">
        <v>459</v>
      </c>
      <c r="B391" s="56" t="s">
        <v>57</v>
      </c>
      <c r="C391" s="10" t="s">
        <v>148</v>
      </c>
      <c r="D391" s="108" t="s">
        <v>80</v>
      </c>
      <c r="E391" s="11" t="s">
        <v>428</v>
      </c>
      <c r="F391" s="65">
        <v>1912.4</v>
      </c>
      <c r="G391" s="65">
        <v>1911.7</v>
      </c>
      <c r="H391" s="65">
        <v>1911.6</v>
      </c>
    </row>
    <row r="392" spans="1:8" ht="33">
      <c r="A392" s="13" t="s">
        <v>459</v>
      </c>
      <c r="B392" s="56" t="s">
        <v>57</v>
      </c>
      <c r="C392" s="10" t="s">
        <v>148</v>
      </c>
      <c r="D392" s="108" t="s">
        <v>81</v>
      </c>
      <c r="E392" s="11" t="s">
        <v>82</v>
      </c>
      <c r="F392" s="65">
        <v>63.3</v>
      </c>
      <c r="G392" s="65">
        <v>42.5</v>
      </c>
      <c r="H392" s="65">
        <v>36.8</v>
      </c>
    </row>
    <row r="393" spans="1:8" ht="49.5">
      <c r="A393" s="13" t="s">
        <v>459</v>
      </c>
      <c r="B393" s="56" t="s">
        <v>57</v>
      </c>
      <c r="C393" s="10" t="s">
        <v>149</v>
      </c>
      <c r="D393" s="10"/>
      <c r="E393" s="31" t="s">
        <v>244</v>
      </c>
      <c r="F393" s="65">
        <f>F394+F395+F396</f>
        <v>8601.9</v>
      </c>
      <c r="G393" s="65">
        <f>G394+G395+G396</f>
        <v>7969.400000000001</v>
      </c>
      <c r="H393" s="65">
        <f>H394+H395+H396</f>
        <v>7802.5</v>
      </c>
    </row>
    <row r="394" spans="1:8" ht="66">
      <c r="A394" s="13" t="s">
        <v>459</v>
      </c>
      <c r="B394" s="56" t="s">
        <v>57</v>
      </c>
      <c r="C394" s="10" t="s">
        <v>149</v>
      </c>
      <c r="D394" s="108" t="s">
        <v>80</v>
      </c>
      <c r="E394" s="11" t="s">
        <v>428</v>
      </c>
      <c r="F394" s="65">
        <f>6630.2+55</f>
        <v>6685.2</v>
      </c>
      <c r="G394" s="65">
        <f>6630.2+55</f>
        <v>6685.2</v>
      </c>
      <c r="H394" s="65">
        <f>6630.2+55</f>
        <v>6685.2</v>
      </c>
    </row>
    <row r="395" spans="1:8" ht="33">
      <c r="A395" s="13" t="s">
        <v>459</v>
      </c>
      <c r="B395" s="56" t="s">
        <v>57</v>
      </c>
      <c r="C395" s="10" t="s">
        <v>149</v>
      </c>
      <c r="D395" s="108" t="s">
        <v>81</v>
      </c>
      <c r="E395" s="11" t="s">
        <v>82</v>
      </c>
      <c r="F395" s="65">
        <v>1700.6</v>
      </c>
      <c r="G395" s="65">
        <v>1139.4</v>
      </c>
      <c r="H395" s="65">
        <v>991.3</v>
      </c>
    </row>
    <row r="396" spans="1:8" ht="16.5">
      <c r="A396" s="13" t="s">
        <v>459</v>
      </c>
      <c r="B396" s="56" t="s">
        <v>57</v>
      </c>
      <c r="C396" s="10" t="s">
        <v>149</v>
      </c>
      <c r="D396" s="108" t="s">
        <v>83</v>
      </c>
      <c r="E396" s="117" t="s">
        <v>84</v>
      </c>
      <c r="F396" s="65">
        <v>216.1</v>
      </c>
      <c r="G396" s="65">
        <v>144.8</v>
      </c>
      <c r="H396" s="65">
        <v>126</v>
      </c>
    </row>
    <row r="397" spans="1:8" ht="49.5">
      <c r="A397" s="13" t="s">
        <v>459</v>
      </c>
      <c r="B397" s="56" t="s">
        <v>57</v>
      </c>
      <c r="C397" s="10" t="s">
        <v>151</v>
      </c>
      <c r="D397" s="10"/>
      <c r="E397" s="31" t="s">
        <v>150</v>
      </c>
      <c r="F397" s="65">
        <f>F398+F399</f>
        <v>4867.4</v>
      </c>
      <c r="G397" s="65">
        <f>G398+G399</f>
        <v>4600.4</v>
      </c>
      <c r="H397" s="65">
        <f>H398+H399</f>
        <v>4530</v>
      </c>
    </row>
    <row r="398" spans="1:8" ht="66">
      <c r="A398" s="13" t="s">
        <v>459</v>
      </c>
      <c r="B398" s="56" t="s">
        <v>57</v>
      </c>
      <c r="C398" s="10" t="s">
        <v>151</v>
      </c>
      <c r="D398" s="108" t="s">
        <v>80</v>
      </c>
      <c r="E398" s="11" t="s">
        <v>428</v>
      </c>
      <c r="F398" s="65">
        <v>4113.4</v>
      </c>
      <c r="G398" s="65">
        <v>4113.4</v>
      </c>
      <c r="H398" s="65">
        <v>4113.4</v>
      </c>
    </row>
    <row r="399" spans="1:8" ht="33">
      <c r="A399" s="13" t="s">
        <v>459</v>
      </c>
      <c r="B399" s="56" t="s">
        <v>57</v>
      </c>
      <c r="C399" s="10" t="s">
        <v>151</v>
      </c>
      <c r="D399" s="108" t="s">
        <v>81</v>
      </c>
      <c r="E399" s="11" t="s">
        <v>82</v>
      </c>
      <c r="F399" s="65">
        <f>809-55</f>
        <v>754</v>
      </c>
      <c r="G399" s="65">
        <f>542-55</f>
        <v>487</v>
      </c>
      <c r="H399" s="65">
        <f>471.6-55</f>
        <v>416.6</v>
      </c>
    </row>
    <row r="400" spans="1:8" ht="16.5">
      <c r="A400" s="13" t="s">
        <v>459</v>
      </c>
      <c r="B400" s="56" t="s">
        <v>42</v>
      </c>
      <c r="C400" s="56"/>
      <c r="D400" s="38"/>
      <c r="E400" s="39" t="s">
        <v>34</v>
      </c>
      <c r="F400" s="65">
        <f>F401+F408</f>
        <v>5371.7</v>
      </c>
      <c r="G400" s="65">
        <f>G401+G408</f>
        <v>5349.6</v>
      </c>
      <c r="H400" s="65">
        <f>H401+H408</f>
        <v>5349.6</v>
      </c>
    </row>
    <row r="401" spans="1:8" ht="16.5">
      <c r="A401" s="13" t="s">
        <v>459</v>
      </c>
      <c r="B401" s="56" t="s">
        <v>43</v>
      </c>
      <c r="C401" s="56"/>
      <c r="D401" s="38"/>
      <c r="E401" s="11" t="s">
        <v>37</v>
      </c>
      <c r="F401" s="65">
        <f>F402</f>
        <v>287.90000000000003</v>
      </c>
      <c r="G401" s="65">
        <f aca="true" t="shared" si="40" ref="G401:H404">G402</f>
        <v>265.8</v>
      </c>
      <c r="H401" s="65">
        <f t="shared" si="40"/>
        <v>265.8</v>
      </c>
    </row>
    <row r="402" spans="1:8" ht="49.5">
      <c r="A402" s="13" t="s">
        <v>459</v>
      </c>
      <c r="B402" s="56" t="s">
        <v>43</v>
      </c>
      <c r="C402" s="56" t="s">
        <v>125</v>
      </c>
      <c r="D402" s="38"/>
      <c r="E402" s="11" t="s">
        <v>123</v>
      </c>
      <c r="F402" s="65">
        <f>F403</f>
        <v>287.90000000000003</v>
      </c>
      <c r="G402" s="65">
        <f t="shared" si="40"/>
        <v>265.8</v>
      </c>
      <c r="H402" s="65">
        <f t="shared" si="40"/>
        <v>265.8</v>
      </c>
    </row>
    <row r="403" spans="1:8" ht="33">
      <c r="A403" s="13" t="s">
        <v>459</v>
      </c>
      <c r="B403" s="56" t="s">
        <v>43</v>
      </c>
      <c r="C403" s="56" t="s">
        <v>126</v>
      </c>
      <c r="D403" s="38"/>
      <c r="E403" s="11" t="s">
        <v>124</v>
      </c>
      <c r="F403" s="65">
        <f>F404+F406</f>
        <v>287.90000000000003</v>
      </c>
      <c r="G403" s="65">
        <f>G404+G406</f>
        <v>265.8</v>
      </c>
      <c r="H403" s="65">
        <f>H404+H406</f>
        <v>265.8</v>
      </c>
    </row>
    <row r="404" spans="1:8" ht="82.5">
      <c r="A404" s="13" t="s">
        <v>459</v>
      </c>
      <c r="B404" s="56" t="s">
        <v>43</v>
      </c>
      <c r="C404" s="10" t="s">
        <v>388</v>
      </c>
      <c r="D404" s="10"/>
      <c r="E404" s="73" t="s">
        <v>152</v>
      </c>
      <c r="F404" s="65">
        <f>F405</f>
        <v>265.8</v>
      </c>
      <c r="G404" s="65">
        <f t="shared" si="40"/>
        <v>265.8</v>
      </c>
      <c r="H404" s="65">
        <f t="shared" si="40"/>
        <v>265.8</v>
      </c>
    </row>
    <row r="405" spans="1:8" ht="16.5">
      <c r="A405" s="13" t="s">
        <v>459</v>
      </c>
      <c r="B405" s="17">
        <v>1003</v>
      </c>
      <c r="C405" s="10" t="s">
        <v>388</v>
      </c>
      <c r="D405" s="38" t="s">
        <v>86</v>
      </c>
      <c r="E405" s="11" t="s">
        <v>87</v>
      </c>
      <c r="F405" s="65">
        <v>265.8</v>
      </c>
      <c r="G405" s="65">
        <v>265.8</v>
      </c>
      <c r="H405" s="65">
        <v>265.8</v>
      </c>
    </row>
    <row r="406" spans="1:8" ht="148.5">
      <c r="A406" s="13" t="s">
        <v>459</v>
      </c>
      <c r="B406" s="56" t="s">
        <v>43</v>
      </c>
      <c r="C406" s="10" t="s">
        <v>482</v>
      </c>
      <c r="D406" s="38"/>
      <c r="E406" s="73" t="s">
        <v>483</v>
      </c>
      <c r="F406" s="65">
        <f>F407</f>
        <v>22.1</v>
      </c>
      <c r="G406" s="65">
        <f>G407</f>
        <v>0</v>
      </c>
      <c r="H406" s="65">
        <f>H407</f>
        <v>0</v>
      </c>
    </row>
    <row r="407" spans="1:8" ht="16.5">
      <c r="A407" s="13" t="s">
        <v>459</v>
      </c>
      <c r="B407" s="17">
        <v>1003</v>
      </c>
      <c r="C407" s="10" t="s">
        <v>482</v>
      </c>
      <c r="D407" s="38" t="s">
        <v>86</v>
      </c>
      <c r="E407" s="11" t="s">
        <v>87</v>
      </c>
      <c r="F407" s="65">
        <v>22.1</v>
      </c>
      <c r="G407" s="65">
        <v>0</v>
      </c>
      <c r="H407" s="65">
        <v>0</v>
      </c>
    </row>
    <row r="408" spans="1:8" ht="16.5">
      <c r="A408" s="56" t="s">
        <v>459</v>
      </c>
      <c r="B408" s="17">
        <v>1004</v>
      </c>
      <c r="C408" s="56"/>
      <c r="D408" s="38"/>
      <c r="E408" s="11" t="s">
        <v>154</v>
      </c>
      <c r="F408" s="65">
        <f>F409</f>
        <v>5083.8</v>
      </c>
      <c r="G408" s="65">
        <f aca="true" t="shared" si="41" ref="G408:H411">G409</f>
        <v>5083.8</v>
      </c>
      <c r="H408" s="65">
        <f t="shared" si="41"/>
        <v>5083.8</v>
      </c>
    </row>
    <row r="409" spans="1:8" ht="49.5">
      <c r="A409" s="56" t="s">
        <v>459</v>
      </c>
      <c r="B409" s="17">
        <v>1004</v>
      </c>
      <c r="C409" s="56" t="s">
        <v>125</v>
      </c>
      <c r="D409" s="38"/>
      <c r="E409" s="11" t="s">
        <v>123</v>
      </c>
      <c r="F409" s="65">
        <f>F410</f>
        <v>5083.8</v>
      </c>
      <c r="G409" s="65">
        <f t="shared" si="41"/>
        <v>5083.8</v>
      </c>
      <c r="H409" s="65">
        <f t="shared" si="41"/>
        <v>5083.8</v>
      </c>
    </row>
    <row r="410" spans="1:8" ht="33">
      <c r="A410" s="56" t="s">
        <v>459</v>
      </c>
      <c r="B410" s="17">
        <v>1004</v>
      </c>
      <c r="C410" s="56" t="s">
        <v>126</v>
      </c>
      <c r="D410" s="38"/>
      <c r="E410" s="11" t="s">
        <v>124</v>
      </c>
      <c r="F410" s="65">
        <f>F411</f>
        <v>5083.8</v>
      </c>
      <c r="G410" s="65">
        <f t="shared" si="41"/>
        <v>5083.8</v>
      </c>
      <c r="H410" s="65">
        <f t="shared" si="41"/>
        <v>5083.8</v>
      </c>
    </row>
    <row r="411" spans="1:8" ht="66">
      <c r="A411" s="56" t="s">
        <v>459</v>
      </c>
      <c r="B411" s="17">
        <v>1004</v>
      </c>
      <c r="C411" s="56" t="s">
        <v>155</v>
      </c>
      <c r="D411" s="10"/>
      <c r="E411" s="73" t="s">
        <v>156</v>
      </c>
      <c r="F411" s="65">
        <f>F412</f>
        <v>5083.8</v>
      </c>
      <c r="G411" s="65">
        <f t="shared" si="41"/>
        <v>5083.8</v>
      </c>
      <c r="H411" s="65">
        <f t="shared" si="41"/>
        <v>5083.8</v>
      </c>
    </row>
    <row r="412" spans="1:8" ht="16.5">
      <c r="A412" s="56" t="s">
        <v>459</v>
      </c>
      <c r="B412" s="56" t="s">
        <v>153</v>
      </c>
      <c r="C412" s="10" t="s">
        <v>155</v>
      </c>
      <c r="D412" s="38" t="s">
        <v>86</v>
      </c>
      <c r="E412" s="11" t="s">
        <v>87</v>
      </c>
      <c r="F412" s="65">
        <v>5083.8</v>
      </c>
      <c r="G412" s="65">
        <v>5083.8</v>
      </c>
      <c r="H412" s="65">
        <v>5083.8</v>
      </c>
    </row>
  </sheetData>
  <sheetProtection/>
  <mergeCells count="12">
    <mergeCell ref="E7:E9"/>
    <mergeCell ref="A5:H5"/>
    <mergeCell ref="F7:H7"/>
    <mergeCell ref="A7:A9"/>
    <mergeCell ref="B3:H3"/>
    <mergeCell ref="F1:H1"/>
    <mergeCell ref="C2:H2"/>
    <mergeCell ref="G8:H8"/>
    <mergeCell ref="F8:F9"/>
    <mergeCell ref="B7:B9"/>
    <mergeCell ref="C7:C9"/>
    <mergeCell ref="D7:D9"/>
  </mergeCells>
  <printOptions/>
  <pageMargins left="0.5905511811023623" right="0" top="0.1968503937007874" bottom="0" header="0" footer="0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1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125" style="2" customWidth="1"/>
    <col min="2" max="2" width="10.125" style="51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5:7" ht="16.5">
      <c r="E1" s="212" t="s">
        <v>397</v>
      </c>
      <c r="F1" s="212"/>
      <c r="G1" s="212"/>
    </row>
    <row r="2" spans="2:7" ht="16.5">
      <c r="B2" s="213" t="s">
        <v>468</v>
      </c>
      <c r="C2" s="213"/>
      <c r="D2" s="213"/>
      <c r="E2" s="213"/>
      <c r="F2" s="213"/>
      <c r="G2" s="213"/>
    </row>
    <row r="3" spans="1:7" ht="16.5">
      <c r="A3" s="214" t="s">
        <v>676</v>
      </c>
      <c r="B3" s="214"/>
      <c r="C3" s="214"/>
      <c r="D3" s="214"/>
      <c r="E3" s="214"/>
      <c r="F3" s="214"/>
      <c r="G3" s="214"/>
    </row>
    <row r="4" spans="1:7" ht="16.5">
      <c r="A4" s="46"/>
      <c r="B4" s="52"/>
      <c r="C4" s="58"/>
      <c r="D4" s="46"/>
      <c r="E4" s="62"/>
      <c r="F4" s="62"/>
      <c r="G4" s="62"/>
    </row>
    <row r="5" spans="1:7" s="47" customFormat="1" ht="52.5" customHeight="1">
      <c r="A5" s="208" t="s">
        <v>429</v>
      </c>
      <c r="B5" s="208"/>
      <c r="C5" s="208"/>
      <c r="D5" s="208"/>
      <c r="E5" s="208"/>
      <c r="F5" s="208"/>
      <c r="G5" s="208"/>
    </row>
    <row r="6" spans="1:7" ht="16.5">
      <c r="A6" s="45"/>
      <c r="B6" s="53"/>
      <c r="C6" s="59"/>
      <c r="D6" s="45"/>
      <c r="E6" s="63"/>
      <c r="F6" s="63"/>
      <c r="G6" s="63"/>
    </row>
    <row r="7" spans="1:7" ht="16.5">
      <c r="A7" s="176" t="s">
        <v>39</v>
      </c>
      <c r="B7" s="173" t="s">
        <v>472</v>
      </c>
      <c r="C7" s="176" t="s">
        <v>473</v>
      </c>
      <c r="D7" s="176" t="s">
        <v>474</v>
      </c>
      <c r="E7" s="209" t="s">
        <v>64</v>
      </c>
      <c r="F7" s="210"/>
      <c r="G7" s="211"/>
    </row>
    <row r="8" spans="1:7" ht="16.5">
      <c r="A8" s="177"/>
      <c r="B8" s="174"/>
      <c r="C8" s="177"/>
      <c r="D8" s="177"/>
      <c r="E8" s="215" t="s">
        <v>448</v>
      </c>
      <c r="F8" s="209" t="s">
        <v>115</v>
      </c>
      <c r="G8" s="211"/>
    </row>
    <row r="9" spans="1:7" ht="16.5">
      <c r="A9" s="178"/>
      <c r="B9" s="175"/>
      <c r="C9" s="178"/>
      <c r="D9" s="178"/>
      <c r="E9" s="216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48"/>
      <c r="B11" s="55"/>
      <c r="C11" s="60"/>
      <c r="D11" s="48" t="s">
        <v>423</v>
      </c>
      <c r="E11" s="66">
        <f>E12+E106+E121+E158+E197+E273+E298+E343+E363+E376</f>
        <v>641704.2</v>
      </c>
      <c r="F11" s="66">
        <f>F12+F106+F121+F158+F197+F273+F298+F343+F363+F376</f>
        <v>554267.8</v>
      </c>
      <c r="G11" s="66">
        <f>G12+G106+G121+G158+G197+G273+G298+G343+G363+G376</f>
        <v>537907.4</v>
      </c>
    </row>
    <row r="12" spans="1:7" s="49" customFormat="1" ht="16.5">
      <c r="A12" s="34" t="s">
        <v>59</v>
      </c>
      <c r="B12" s="34"/>
      <c r="C12" s="34"/>
      <c r="D12" s="35" t="s">
        <v>476</v>
      </c>
      <c r="E12" s="66">
        <f>E13+E18+E31+E41+E46+E53+E57</f>
        <v>68654.5</v>
      </c>
      <c r="F12" s="66">
        <f>F13+F18+F31+F41+F46+F53+F57</f>
        <v>58148.00000000001</v>
      </c>
      <c r="G12" s="66">
        <f>G13+G18+G31+G41+G46+G53+G57</f>
        <v>57002.50000000001</v>
      </c>
    </row>
    <row r="13" spans="1:7" ht="33">
      <c r="A13" s="33" t="s">
        <v>46</v>
      </c>
      <c r="B13" s="33"/>
      <c r="C13" s="33"/>
      <c r="D13" s="31" t="s">
        <v>66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49.5">
      <c r="A14" s="33" t="s">
        <v>46</v>
      </c>
      <c r="B14" s="56" t="s">
        <v>424</v>
      </c>
      <c r="C14" s="38"/>
      <c r="D14" s="31" t="s">
        <v>390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46</v>
      </c>
      <c r="B15" s="56" t="s">
        <v>426</v>
      </c>
      <c r="C15" s="38"/>
      <c r="D15" s="31" t="s">
        <v>425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6.5">
      <c r="A16" s="33" t="s">
        <v>46</v>
      </c>
      <c r="B16" s="10" t="s">
        <v>377</v>
      </c>
      <c r="C16" s="10"/>
      <c r="D16" s="31" t="s">
        <v>21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6">
      <c r="A17" s="33" t="s">
        <v>46</v>
      </c>
      <c r="B17" s="10" t="s">
        <v>377</v>
      </c>
      <c r="C17" s="38">
        <v>100</v>
      </c>
      <c r="D17" s="27" t="s">
        <v>428</v>
      </c>
      <c r="E17" s="65">
        <f>'№4'!F18</f>
        <v>1455.3</v>
      </c>
      <c r="F17" s="65">
        <f>'№4'!G18</f>
        <v>1455.3</v>
      </c>
      <c r="G17" s="65">
        <f>'№4'!H18</f>
        <v>1455.3</v>
      </c>
    </row>
    <row r="18" spans="1:7" ht="49.5">
      <c r="A18" s="75" t="s">
        <v>47</v>
      </c>
      <c r="B18" s="75"/>
      <c r="C18" s="38"/>
      <c r="D18" s="11" t="s">
        <v>22</v>
      </c>
      <c r="E18" s="65">
        <f aca="true" t="shared" si="1" ref="E18:G19">E19</f>
        <v>4327.1</v>
      </c>
      <c r="F18" s="65">
        <f t="shared" si="1"/>
        <v>4071.6</v>
      </c>
      <c r="G18" s="65">
        <f t="shared" si="1"/>
        <v>4004</v>
      </c>
    </row>
    <row r="19" spans="1:7" ht="16.5">
      <c r="A19" s="75" t="s">
        <v>47</v>
      </c>
      <c r="B19" s="5">
        <v>9900000</v>
      </c>
      <c r="C19" s="76"/>
      <c r="D19" s="32" t="s">
        <v>435</v>
      </c>
      <c r="E19" s="65">
        <f t="shared" si="1"/>
        <v>4327.1</v>
      </c>
      <c r="F19" s="65">
        <f t="shared" si="1"/>
        <v>4071.6</v>
      </c>
      <c r="G19" s="65">
        <f t="shared" si="1"/>
        <v>4004</v>
      </c>
    </row>
    <row r="20" spans="1:7" ht="49.5">
      <c r="A20" s="75" t="s">
        <v>47</v>
      </c>
      <c r="B20" s="5">
        <v>9990000</v>
      </c>
      <c r="C20" s="10" t="s">
        <v>77</v>
      </c>
      <c r="D20" s="32" t="s">
        <v>436</v>
      </c>
      <c r="E20" s="65">
        <f>E21+E23+E27</f>
        <v>4327.1</v>
      </c>
      <c r="F20" s="65">
        <f>F21+F23+F27</f>
        <v>4071.6</v>
      </c>
      <c r="G20" s="65">
        <f>G21+G23+G27</f>
        <v>4004</v>
      </c>
    </row>
    <row r="21" spans="1:7" ht="16.5">
      <c r="A21" s="75" t="s">
        <v>47</v>
      </c>
      <c r="B21" s="5">
        <v>9999410</v>
      </c>
      <c r="C21" s="10" t="s">
        <v>77</v>
      </c>
      <c r="D21" s="32" t="s">
        <v>437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66">
      <c r="A22" s="75" t="s">
        <v>47</v>
      </c>
      <c r="B22" s="42">
        <v>9999410</v>
      </c>
      <c r="C22" s="70" t="s">
        <v>80</v>
      </c>
      <c r="D22" s="77" t="s">
        <v>428</v>
      </c>
      <c r="E22" s="65">
        <f>'№4'!F281</f>
        <v>1198.9</v>
      </c>
      <c r="F22" s="65">
        <f>'№4'!G281</f>
        <v>1198.9</v>
      </c>
      <c r="G22" s="65">
        <f>'№4'!H281</f>
        <v>1198.9</v>
      </c>
    </row>
    <row r="23" spans="1:7" ht="33">
      <c r="A23" s="75" t="s">
        <v>47</v>
      </c>
      <c r="B23" s="5">
        <v>9999420</v>
      </c>
      <c r="C23" s="10" t="s">
        <v>77</v>
      </c>
      <c r="D23" s="32" t="s">
        <v>438</v>
      </c>
      <c r="E23" s="65">
        <f>E24+E25+E26</f>
        <v>2669.5</v>
      </c>
      <c r="F23" s="65">
        <f>F24+F25+F26</f>
        <v>2414</v>
      </c>
      <c r="G23" s="65">
        <f>G24+G25+G26</f>
        <v>2346.4</v>
      </c>
    </row>
    <row r="24" spans="1:7" ht="66">
      <c r="A24" s="75" t="s">
        <v>47</v>
      </c>
      <c r="B24" s="5">
        <v>9999420</v>
      </c>
      <c r="C24" s="68" t="s">
        <v>80</v>
      </c>
      <c r="D24" s="11" t="s">
        <v>428</v>
      </c>
      <c r="E24" s="65">
        <f>'№4'!F283</f>
        <v>1928.8</v>
      </c>
      <c r="F24" s="65">
        <f>'№4'!G283</f>
        <v>1917.8</v>
      </c>
      <c r="G24" s="65">
        <f>'№4'!H283</f>
        <v>1914.6</v>
      </c>
    </row>
    <row r="25" spans="1:7" ht="33">
      <c r="A25" s="75" t="s">
        <v>47</v>
      </c>
      <c r="B25" s="5">
        <v>9999420</v>
      </c>
      <c r="C25" s="68" t="s">
        <v>81</v>
      </c>
      <c r="D25" s="11" t="s">
        <v>82</v>
      </c>
      <c r="E25" s="65">
        <f>'№4'!F284</f>
        <v>740.4</v>
      </c>
      <c r="F25" s="65">
        <f>'№4'!G284</f>
        <v>495.9</v>
      </c>
      <c r="G25" s="65">
        <f>'№4'!H284</f>
        <v>431.5</v>
      </c>
    </row>
    <row r="26" spans="1:7" ht="16.5">
      <c r="A26" s="75" t="s">
        <v>47</v>
      </c>
      <c r="B26" s="5">
        <v>9999420</v>
      </c>
      <c r="C26" s="70" t="s">
        <v>83</v>
      </c>
      <c r="D26" s="71" t="s">
        <v>84</v>
      </c>
      <c r="E26" s="65">
        <f>'№4'!F285</f>
        <v>0.3</v>
      </c>
      <c r="F26" s="65">
        <f>'№4'!G285</f>
        <v>0.3</v>
      </c>
      <c r="G26" s="65">
        <f>'№4'!H285</f>
        <v>0.3</v>
      </c>
    </row>
    <row r="27" spans="1:7" ht="16.5">
      <c r="A27" s="75" t="s">
        <v>47</v>
      </c>
      <c r="B27" s="5">
        <v>9999430</v>
      </c>
      <c r="C27" s="78" t="s">
        <v>77</v>
      </c>
      <c r="D27" s="32" t="s">
        <v>439</v>
      </c>
      <c r="E27" s="65">
        <f>E28</f>
        <v>458.7</v>
      </c>
      <c r="F27" s="65">
        <f>F28</f>
        <v>458.7</v>
      </c>
      <c r="G27" s="65">
        <f>G28</f>
        <v>458.7</v>
      </c>
    </row>
    <row r="28" spans="1:7" ht="66">
      <c r="A28" s="75" t="s">
        <v>47</v>
      </c>
      <c r="B28" s="5">
        <v>9999430</v>
      </c>
      <c r="C28" s="70" t="s">
        <v>80</v>
      </c>
      <c r="D28" s="77" t="s">
        <v>428</v>
      </c>
      <c r="E28" s="65">
        <f>'№4'!F287</f>
        <v>458.7</v>
      </c>
      <c r="F28" s="65">
        <f>'№4'!G287</f>
        <v>458.7</v>
      </c>
      <c r="G28" s="65">
        <f>'№4'!H287</f>
        <v>458.7</v>
      </c>
    </row>
    <row r="29" spans="1:7" ht="49.5">
      <c r="A29" s="33" t="s">
        <v>48</v>
      </c>
      <c r="B29" s="33"/>
      <c r="C29" s="33"/>
      <c r="D29" s="31" t="s">
        <v>23</v>
      </c>
      <c r="E29" s="65">
        <f aca="true" t="shared" si="2" ref="E29:G30">E30</f>
        <v>35886.9</v>
      </c>
      <c r="F29" s="65">
        <f t="shared" si="2"/>
        <v>34167.9</v>
      </c>
      <c r="G29" s="65">
        <f t="shared" si="2"/>
        <v>33714.700000000004</v>
      </c>
    </row>
    <row r="30" spans="1:7" ht="49.5">
      <c r="A30" s="33" t="s">
        <v>48</v>
      </c>
      <c r="B30" s="56" t="s">
        <v>424</v>
      </c>
      <c r="C30" s="38"/>
      <c r="D30" s="31" t="s">
        <v>390</v>
      </c>
      <c r="E30" s="65">
        <f t="shared" si="2"/>
        <v>35886.9</v>
      </c>
      <c r="F30" s="65">
        <f t="shared" si="2"/>
        <v>34167.9</v>
      </c>
      <c r="G30" s="65">
        <f t="shared" si="2"/>
        <v>33714.700000000004</v>
      </c>
    </row>
    <row r="31" spans="1:7" ht="18.75" customHeight="1">
      <c r="A31" s="33" t="s">
        <v>48</v>
      </c>
      <c r="B31" s="56" t="s">
        <v>426</v>
      </c>
      <c r="C31" s="38"/>
      <c r="D31" s="31" t="s">
        <v>425</v>
      </c>
      <c r="E31" s="65">
        <f>E32+E36+E38</f>
        <v>35886.9</v>
      </c>
      <c r="F31" s="65">
        <f>F32+F36+F38</f>
        <v>34167.9</v>
      </c>
      <c r="G31" s="65">
        <f>G32+G36+G38</f>
        <v>33714.700000000004</v>
      </c>
    </row>
    <row r="32" spans="1:7" ht="66">
      <c r="A32" s="33" t="s">
        <v>48</v>
      </c>
      <c r="B32" s="10" t="s">
        <v>378</v>
      </c>
      <c r="C32" s="10"/>
      <c r="D32" s="31" t="s">
        <v>88</v>
      </c>
      <c r="E32" s="65">
        <f>E33+E34+E35</f>
        <v>35162.6</v>
      </c>
      <c r="F32" s="65">
        <f>F33+F34+F35</f>
        <v>33443.6</v>
      </c>
      <c r="G32" s="65">
        <f>G33+G34+G35</f>
        <v>32990.4</v>
      </c>
    </row>
    <row r="33" spans="1:7" ht="66">
      <c r="A33" s="36" t="s">
        <v>48</v>
      </c>
      <c r="B33" s="69" t="s">
        <v>378</v>
      </c>
      <c r="C33" s="70" t="s">
        <v>80</v>
      </c>
      <c r="D33" s="77" t="s">
        <v>428</v>
      </c>
      <c r="E33" s="64">
        <f>'№4'!F23</f>
        <v>30079.8</v>
      </c>
      <c r="F33" s="64">
        <f>'№4'!G23</f>
        <v>30038.1</v>
      </c>
      <c r="G33" s="64">
        <f>'№4'!H23</f>
        <v>30027.1</v>
      </c>
    </row>
    <row r="34" spans="1:7" ht="33">
      <c r="A34" s="33" t="s">
        <v>48</v>
      </c>
      <c r="B34" s="10" t="s">
        <v>378</v>
      </c>
      <c r="C34" s="72" t="s">
        <v>81</v>
      </c>
      <c r="D34" s="11" t="s">
        <v>82</v>
      </c>
      <c r="E34" s="65">
        <f>'№4'!F24</f>
        <v>4838.3</v>
      </c>
      <c r="F34" s="65">
        <f>'№4'!G24</f>
        <v>3241.6</v>
      </c>
      <c r="G34" s="65">
        <f>'№4'!H24</f>
        <v>2820.8</v>
      </c>
    </row>
    <row r="35" spans="1:7" ht="16.5">
      <c r="A35" s="33" t="s">
        <v>48</v>
      </c>
      <c r="B35" s="10" t="s">
        <v>378</v>
      </c>
      <c r="C35" s="72" t="s">
        <v>83</v>
      </c>
      <c r="D35" s="81" t="s">
        <v>84</v>
      </c>
      <c r="E35" s="65">
        <f>'№4'!F25</f>
        <v>244.5</v>
      </c>
      <c r="F35" s="65">
        <f>'№4'!G25</f>
        <v>163.9</v>
      </c>
      <c r="G35" s="65">
        <f>'№4'!H25</f>
        <v>142.5</v>
      </c>
    </row>
    <row r="36" spans="1:7" ht="49.5">
      <c r="A36" s="33" t="s">
        <v>48</v>
      </c>
      <c r="B36" s="10" t="s">
        <v>430</v>
      </c>
      <c r="C36" s="10"/>
      <c r="D36" s="11" t="s">
        <v>89</v>
      </c>
      <c r="E36" s="65">
        <f>E37</f>
        <v>100.9</v>
      </c>
      <c r="F36" s="65">
        <f>F37</f>
        <v>100.9</v>
      </c>
      <c r="G36" s="65">
        <f>G37</f>
        <v>100.9</v>
      </c>
    </row>
    <row r="37" spans="1:7" ht="66">
      <c r="A37" s="33" t="s">
        <v>48</v>
      </c>
      <c r="B37" s="10" t="s">
        <v>430</v>
      </c>
      <c r="C37" s="72" t="s">
        <v>80</v>
      </c>
      <c r="D37" s="11" t="s">
        <v>428</v>
      </c>
      <c r="E37" s="65">
        <f>'№4'!F27</f>
        <v>100.9</v>
      </c>
      <c r="F37" s="65">
        <f>'№4'!G27</f>
        <v>100.9</v>
      </c>
      <c r="G37" s="65">
        <f>'№4'!H27</f>
        <v>100.9</v>
      </c>
    </row>
    <row r="38" spans="1:7" ht="49.5">
      <c r="A38" s="33" t="s">
        <v>48</v>
      </c>
      <c r="B38" s="10" t="s">
        <v>431</v>
      </c>
      <c r="C38" s="10"/>
      <c r="D38" s="73" t="s">
        <v>432</v>
      </c>
      <c r="E38" s="65">
        <f>E39+E40</f>
        <v>623.4</v>
      </c>
      <c r="F38" s="65">
        <f>F39+F40</f>
        <v>623.4</v>
      </c>
      <c r="G38" s="65">
        <f>G39+G40</f>
        <v>623.4</v>
      </c>
    </row>
    <row r="39" spans="1:7" ht="66">
      <c r="A39" s="33" t="s">
        <v>48</v>
      </c>
      <c r="B39" s="10" t="s">
        <v>431</v>
      </c>
      <c r="C39" s="72" t="s">
        <v>80</v>
      </c>
      <c r="D39" s="11" t="s">
        <v>428</v>
      </c>
      <c r="E39" s="65">
        <f>'№4'!F29</f>
        <v>545.5</v>
      </c>
      <c r="F39" s="65">
        <f>'№4'!G29</f>
        <v>544.9</v>
      </c>
      <c r="G39" s="65">
        <f>'№4'!H29</f>
        <v>544.9</v>
      </c>
    </row>
    <row r="40" spans="1:7" ht="33">
      <c r="A40" s="33" t="s">
        <v>48</v>
      </c>
      <c r="B40" s="10" t="s">
        <v>431</v>
      </c>
      <c r="C40" s="72" t="s">
        <v>81</v>
      </c>
      <c r="D40" s="11" t="s">
        <v>82</v>
      </c>
      <c r="E40" s="65">
        <f>'№4'!F30</f>
        <v>77.9</v>
      </c>
      <c r="F40" s="65">
        <f>'№4'!G30</f>
        <v>78.5</v>
      </c>
      <c r="G40" s="65">
        <f>'№4'!H30</f>
        <v>78.5</v>
      </c>
    </row>
    <row r="41" spans="1:7" ht="16.5">
      <c r="A41" s="33" t="s">
        <v>420</v>
      </c>
      <c r="B41" s="10"/>
      <c r="C41" s="72"/>
      <c r="D41" s="11" t="s">
        <v>421</v>
      </c>
      <c r="E41" s="65">
        <f>E42</f>
        <v>0</v>
      </c>
      <c r="F41" s="65">
        <f aca="true" t="shared" si="3" ref="F41:G44">F42</f>
        <v>0</v>
      </c>
      <c r="G41" s="65">
        <f t="shared" si="3"/>
        <v>56</v>
      </c>
    </row>
    <row r="42" spans="1:7" ht="49.5">
      <c r="A42" s="33" t="s">
        <v>420</v>
      </c>
      <c r="B42" s="56" t="s">
        <v>424</v>
      </c>
      <c r="C42" s="72"/>
      <c r="D42" s="31" t="s">
        <v>390</v>
      </c>
      <c r="E42" s="65">
        <f>E43</f>
        <v>0</v>
      </c>
      <c r="F42" s="65">
        <f t="shared" si="3"/>
        <v>0</v>
      </c>
      <c r="G42" s="65">
        <f t="shared" si="3"/>
        <v>56</v>
      </c>
    </row>
    <row r="43" spans="1:7" ht="49.5">
      <c r="A43" s="33" t="s">
        <v>420</v>
      </c>
      <c r="B43" s="56" t="s">
        <v>441</v>
      </c>
      <c r="C43" s="72"/>
      <c r="D43" s="11" t="s">
        <v>440</v>
      </c>
      <c r="E43" s="65">
        <f>E44</f>
        <v>0</v>
      </c>
      <c r="F43" s="65">
        <f t="shared" si="3"/>
        <v>0</v>
      </c>
      <c r="G43" s="65">
        <f t="shared" si="3"/>
        <v>56</v>
      </c>
    </row>
    <row r="44" spans="1:7" ht="49.5">
      <c r="A44" s="33" t="s">
        <v>420</v>
      </c>
      <c r="B44" s="10" t="s">
        <v>442</v>
      </c>
      <c r="C44" s="10"/>
      <c r="D44" s="73" t="s">
        <v>443</v>
      </c>
      <c r="E44" s="65">
        <f>E45</f>
        <v>0</v>
      </c>
      <c r="F44" s="65">
        <f t="shared" si="3"/>
        <v>0</v>
      </c>
      <c r="G44" s="65">
        <f t="shared" si="3"/>
        <v>56</v>
      </c>
    </row>
    <row r="45" spans="1:7" ht="33">
      <c r="A45" s="33" t="s">
        <v>420</v>
      </c>
      <c r="B45" s="10" t="s">
        <v>442</v>
      </c>
      <c r="C45" s="72" t="s">
        <v>81</v>
      </c>
      <c r="D45" s="11" t="s">
        <v>82</v>
      </c>
      <c r="E45" s="65">
        <f>'№4'!F35</f>
        <v>0</v>
      </c>
      <c r="F45" s="65">
        <f>'№4'!G35</f>
        <v>0</v>
      </c>
      <c r="G45" s="65">
        <f>'№4'!H35</f>
        <v>56</v>
      </c>
    </row>
    <row r="46" spans="1:7" ht="33">
      <c r="A46" s="33" t="s">
        <v>49</v>
      </c>
      <c r="B46" s="33"/>
      <c r="C46" s="33"/>
      <c r="D46" s="11" t="s">
        <v>456</v>
      </c>
      <c r="E46" s="65">
        <f>E47</f>
        <v>9669.400000000001</v>
      </c>
      <c r="F46" s="65">
        <f aca="true" t="shared" si="4" ref="F46:G48">F47</f>
        <v>9544.400000000001</v>
      </c>
      <c r="G46" s="65">
        <f t="shared" si="4"/>
        <v>9200.4</v>
      </c>
    </row>
    <row r="47" spans="1:7" ht="49.5">
      <c r="A47" s="33" t="s">
        <v>49</v>
      </c>
      <c r="B47" s="10" t="s">
        <v>445</v>
      </c>
      <c r="C47" s="72"/>
      <c r="D47" s="11" t="s">
        <v>444</v>
      </c>
      <c r="E47" s="65">
        <f>E48</f>
        <v>9669.400000000001</v>
      </c>
      <c r="F47" s="65">
        <f t="shared" si="4"/>
        <v>9544.400000000001</v>
      </c>
      <c r="G47" s="65">
        <f t="shared" si="4"/>
        <v>9200.4</v>
      </c>
    </row>
    <row r="48" spans="1:7" ht="18" customHeight="1">
      <c r="A48" s="33" t="s">
        <v>49</v>
      </c>
      <c r="B48" s="56" t="s">
        <v>446</v>
      </c>
      <c r="C48" s="38"/>
      <c r="D48" s="31" t="s">
        <v>425</v>
      </c>
      <c r="E48" s="65">
        <f>E49</f>
        <v>9669.400000000001</v>
      </c>
      <c r="F48" s="65">
        <f t="shared" si="4"/>
        <v>9544.400000000001</v>
      </c>
      <c r="G48" s="65">
        <f t="shared" si="4"/>
        <v>9200.4</v>
      </c>
    </row>
    <row r="49" spans="1:7" ht="66">
      <c r="A49" s="33" t="s">
        <v>49</v>
      </c>
      <c r="B49" s="10" t="s">
        <v>381</v>
      </c>
      <c r="C49" s="10"/>
      <c r="D49" s="31" t="s">
        <v>88</v>
      </c>
      <c r="E49" s="65">
        <f>E50+E51+E52</f>
        <v>9669.400000000001</v>
      </c>
      <c r="F49" s="65">
        <f>F50+F51+F52</f>
        <v>9544.400000000001</v>
      </c>
      <c r="G49" s="65">
        <f>G50+G51+G52</f>
        <v>9200.4</v>
      </c>
    </row>
    <row r="50" spans="1:7" ht="66">
      <c r="A50" s="33" t="s">
        <v>49</v>
      </c>
      <c r="B50" s="10" t="s">
        <v>381</v>
      </c>
      <c r="C50" s="68" t="s">
        <v>80</v>
      </c>
      <c r="D50" s="11" t="s">
        <v>428</v>
      </c>
      <c r="E50" s="65">
        <f>'№4'!F216</f>
        <v>8106.6</v>
      </c>
      <c r="F50" s="65">
        <f>'№4'!G216</f>
        <v>8092.1</v>
      </c>
      <c r="G50" s="65">
        <f>'№4'!H216</f>
        <v>8096.4</v>
      </c>
    </row>
    <row r="51" spans="1:7" ht="33">
      <c r="A51" s="36" t="s">
        <v>49</v>
      </c>
      <c r="B51" s="69" t="s">
        <v>381</v>
      </c>
      <c r="C51" s="70" t="s">
        <v>81</v>
      </c>
      <c r="D51" s="77" t="s">
        <v>82</v>
      </c>
      <c r="E51" s="65">
        <f>'№4'!F217</f>
        <v>1352.2</v>
      </c>
      <c r="F51" s="65">
        <f>'№4'!G217</f>
        <v>1311.1</v>
      </c>
      <c r="G51" s="65">
        <f>'№4'!H217</f>
        <v>981.3</v>
      </c>
    </row>
    <row r="52" spans="1:7" ht="16.5">
      <c r="A52" s="33" t="s">
        <v>49</v>
      </c>
      <c r="B52" s="69" t="s">
        <v>381</v>
      </c>
      <c r="C52" s="72" t="s">
        <v>83</v>
      </c>
      <c r="D52" s="81" t="s">
        <v>84</v>
      </c>
      <c r="E52" s="65">
        <f>'№4'!F218</f>
        <v>210.6</v>
      </c>
      <c r="F52" s="65">
        <f>'№4'!G218</f>
        <v>141.2</v>
      </c>
      <c r="G52" s="65">
        <f>'№4'!H218</f>
        <v>122.7</v>
      </c>
    </row>
    <row r="53" spans="1:7" ht="16.5">
      <c r="A53" s="33" t="s">
        <v>50</v>
      </c>
      <c r="B53" s="34"/>
      <c r="C53" s="34"/>
      <c r="D53" s="11" t="s">
        <v>458</v>
      </c>
      <c r="E53" s="65">
        <f>E54</f>
        <v>2000</v>
      </c>
      <c r="F53" s="65">
        <f aca="true" t="shared" si="5" ref="F53:G55">F54</f>
        <v>1000</v>
      </c>
      <c r="G53" s="65">
        <f t="shared" si="5"/>
        <v>1000</v>
      </c>
    </row>
    <row r="54" spans="1:7" ht="16.5">
      <c r="A54" s="33" t="s">
        <v>50</v>
      </c>
      <c r="B54" s="5">
        <v>9900000</v>
      </c>
      <c r="C54" s="76"/>
      <c r="D54" s="32" t="s">
        <v>435</v>
      </c>
      <c r="E54" s="65">
        <f>E55</f>
        <v>2000</v>
      </c>
      <c r="F54" s="65">
        <f t="shared" si="5"/>
        <v>1000</v>
      </c>
      <c r="G54" s="65">
        <f t="shared" si="5"/>
        <v>1000</v>
      </c>
    </row>
    <row r="55" spans="1:7" ht="33">
      <c r="A55" s="33" t="s">
        <v>50</v>
      </c>
      <c r="B55" s="5">
        <v>9922000</v>
      </c>
      <c r="C55" s="10" t="s">
        <v>77</v>
      </c>
      <c r="D55" s="32" t="s">
        <v>162</v>
      </c>
      <c r="E55" s="65">
        <f>E56</f>
        <v>2000</v>
      </c>
      <c r="F55" s="65">
        <f t="shared" si="5"/>
        <v>1000</v>
      </c>
      <c r="G55" s="65">
        <f t="shared" si="5"/>
        <v>1000</v>
      </c>
    </row>
    <row r="56" spans="1:7" ht="16.5">
      <c r="A56" s="33" t="s">
        <v>50</v>
      </c>
      <c r="B56" s="5">
        <v>9922000</v>
      </c>
      <c r="C56" s="10" t="s">
        <v>83</v>
      </c>
      <c r="D56" s="32" t="s">
        <v>84</v>
      </c>
      <c r="E56" s="65">
        <f>'№4'!F222</f>
        <v>2000</v>
      </c>
      <c r="F56" s="65">
        <f>'№4'!G222</f>
        <v>1000</v>
      </c>
      <c r="G56" s="65">
        <f>'№4'!H222</f>
        <v>1000</v>
      </c>
    </row>
    <row r="57" spans="1:7" ht="16.5">
      <c r="A57" s="33" t="s">
        <v>67</v>
      </c>
      <c r="B57" s="34"/>
      <c r="C57" s="34"/>
      <c r="D57" s="11" t="s">
        <v>24</v>
      </c>
      <c r="E57" s="65">
        <f>E58+E84+E96</f>
        <v>15315.800000000001</v>
      </c>
      <c r="F57" s="65">
        <f>F58+F84+F96</f>
        <v>7908.8</v>
      </c>
      <c r="G57" s="65">
        <f>G58+G84+G96</f>
        <v>7572.1</v>
      </c>
    </row>
    <row r="58" spans="1:7" ht="49.5">
      <c r="A58" s="33" t="s">
        <v>67</v>
      </c>
      <c r="B58" s="56" t="s">
        <v>424</v>
      </c>
      <c r="C58" s="108"/>
      <c r="D58" s="31" t="s">
        <v>390</v>
      </c>
      <c r="E58" s="65">
        <f>E59+E66+E71+E74+E78</f>
        <v>2214.2000000000003</v>
      </c>
      <c r="F58" s="65">
        <f>F59+F66+F71+F74+F78</f>
        <v>687.2</v>
      </c>
      <c r="G58" s="65">
        <f>G59+G66+G71+G74+G78</f>
        <v>636.3</v>
      </c>
    </row>
    <row r="59" spans="1:7" ht="49.5">
      <c r="A59" s="33" t="s">
        <v>67</v>
      </c>
      <c r="B59" s="56" t="s">
        <v>441</v>
      </c>
      <c r="C59" s="108"/>
      <c r="D59" s="11" t="s">
        <v>440</v>
      </c>
      <c r="E59" s="65">
        <f>E60+E62+E64</f>
        <v>1605.8000000000002</v>
      </c>
      <c r="F59" s="65">
        <f>F60+F62+F64</f>
        <v>180.6</v>
      </c>
      <c r="G59" s="65">
        <f>G60+G62+G64</f>
        <v>157</v>
      </c>
    </row>
    <row r="60" spans="1:7" ht="33">
      <c r="A60" s="33" t="s">
        <v>67</v>
      </c>
      <c r="B60" s="56" t="s">
        <v>267</v>
      </c>
      <c r="C60" s="108"/>
      <c r="D60" s="11" t="s">
        <v>268</v>
      </c>
      <c r="E60" s="65">
        <f>E61</f>
        <v>269.6</v>
      </c>
      <c r="F60" s="65">
        <f>F61</f>
        <v>180.6</v>
      </c>
      <c r="G60" s="65">
        <f>G61</f>
        <v>157</v>
      </c>
    </row>
    <row r="61" spans="1:7" ht="33">
      <c r="A61" s="33" t="s">
        <v>67</v>
      </c>
      <c r="B61" s="56" t="s">
        <v>267</v>
      </c>
      <c r="C61" s="108" t="s">
        <v>81</v>
      </c>
      <c r="D61" s="11" t="s">
        <v>82</v>
      </c>
      <c r="E61" s="65">
        <f>'№4'!F40</f>
        <v>269.6</v>
      </c>
      <c r="F61" s="65">
        <f>'№4'!G40</f>
        <v>180.6</v>
      </c>
      <c r="G61" s="65">
        <f>'№4'!H40</f>
        <v>157</v>
      </c>
    </row>
    <row r="62" spans="1:7" ht="33">
      <c r="A62" s="33" t="s">
        <v>67</v>
      </c>
      <c r="B62" s="56" t="s">
        <v>269</v>
      </c>
      <c r="C62" s="108"/>
      <c r="D62" s="11" t="s">
        <v>270</v>
      </c>
      <c r="E62" s="65">
        <f>E63</f>
        <v>875.6</v>
      </c>
      <c r="F62" s="65">
        <f>F63</f>
        <v>0</v>
      </c>
      <c r="G62" s="65">
        <f>G63</f>
        <v>0</v>
      </c>
    </row>
    <row r="63" spans="1:7" ht="33">
      <c r="A63" s="33" t="s">
        <v>67</v>
      </c>
      <c r="B63" s="56" t="s">
        <v>269</v>
      </c>
      <c r="C63" s="108" t="s">
        <v>81</v>
      </c>
      <c r="D63" s="11" t="s">
        <v>82</v>
      </c>
      <c r="E63" s="65">
        <f>'№4'!F41</f>
        <v>875.6</v>
      </c>
      <c r="F63" s="65">
        <f>'№4'!G41</f>
        <v>0</v>
      </c>
      <c r="G63" s="65">
        <f>'№4'!H41</f>
        <v>0</v>
      </c>
    </row>
    <row r="64" spans="1:7" s="84" customFormat="1" ht="49.5">
      <c r="A64" s="33" t="s">
        <v>67</v>
      </c>
      <c r="B64" s="13" t="s">
        <v>488</v>
      </c>
      <c r="C64" s="108"/>
      <c r="D64" s="11" t="s">
        <v>489</v>
      </c>
      <c r="E64" s="83">
        <f>E65</f>
        <v>460.6</v>
      </c>
      <c r="F64" s="83">
        <f>F65</f>
        <v>0</v>
      </c>
      <c r="G64" s="83">
        <f>G65</f>
        <v>0</v>
      </c>
    </row>
    <row r="65" spans="1:7" s="84" customFormat="1" ht="33">
      <c r="A65" s="33" t="s">
        <v>67</v>
      </c>
      <c r="B65" s="13" t="s">
        <v>488</v>
      </c>
      <c r="C65" s="108" t="s">
        <v>81</v>
      </c>
      <c r="D65" s="11" t="s">
        <v>82</v>
      </c>
      <c r="E65" s="83">
        <f>'№4'!F44</f>
        <v>460.6</v>
      </c>
      <c r="F65" s="83">
        <f>'№4'!G44</f>
        <v>0</v>
      </c>
      <c r="G65" s="83">
        <f>'№4'!H44</f>
        <v>0</v>
      </c>
    </row>
    <row r="66" spans="1:7" ht="82.5">
      <c r="A66" s="33" t="s">
        <v>67</v>
      </c>
      <c r="B66" s="56" t="s">
        <v>271</v>
      </c>
      <c r="C66" s="108"/>
      <c r="D66" s="11" t="s">
        <v>272</v>
      </c>
      <c r="E66" s="65">
        <f>E67+E69</f>
        <v>75</v>
      </c>
      <c r="F66" s="65">
        <f>F67+F69</f>
        <v>50.3</v>
      </c>
      <c r="G66" s="65">
        <f>G67+G69</f>
        <v>44</v>
      </c>
    </row>
    <row r="67" spans="1:7" ht="51.75" customHeight="1">
      <c r="A67" s="33" t="s">
        <v>67</v>
      </c>
      <c r="B67" s="56" t="s">
        <v>274</v>
      </c>
      <c r="C67" s="108"/>
      <c r="D67" s="11" t="s">
        <v>273</v>
      </c>
      <c r="E67" s="65">
        <f>E68</f>
        <v>50</v>
      </c>
      <c r="F67" s="65">
        <f>F68</f>
        <v>33.5</v>
      </c>
      <c r="G67" s="65">
        <f>G68</f>
        <v>29</v>
      </c>
    </row>
    <row r="68" spans="1:7" ht="33">
      <c r="A68" s="33" t="s">
        <v>67</v>
      </c>
      <c r="B68" s="56" t="s">
        <v>274</v>
      </c>
      <c r="C68" s="106" t="s">
        <v>83</v>
      </c>
      <c r="D68" s="107" t="s">
        <v>84</v>
      </c>
      <c r="E68" s="65">
        <f>'№4'!F47</f>
        <v>50</v>
      </c>
      <c r="F68" s="65">
        <f>'№4'!G47</f>
        <v>33.5</v>
      </c>
      <c r="G68" s="65">
        <f>'№4'!H47</f>
        <v>29</v>
      </c>
    </row>
    <row r="69" spans="1:7" ht="49.5">
      <c r="A69" s="33" t="s">
        <v>67</v>
      </c>
      <c r="B69" s="56" t="s">
        <v>276</v>
      </c>
      <c r="C69" s="108"/>
      <c r="D69" s="11" t="s">
        <v>275</v>
      </c>
      <c r="E69" s="65">
        <f>E70</f>
        <v>25</v>
      </c>
      <c r="F69" s="65">
        <f>F70</f>
        <v>16.8</v>
      </c>
      <c r="G69" s="65">
        <f>G70</f>
        <v>15</v>
      </c>
    </row>
    <row r="70" spans="1:7" ht="33">
      <c r="A70" s="33" t="s">
        <v>67</v>
      </c>
      <c r="B70" s="56" t="s">
        <v>276</v>
      </c>
      <c r="C70" s="108" t="s">
        <v>81</v>
      </c>
      <c r="D70" s="11" t="s">
        <v>82</v>
      </c>
      <c r="E70" s="65">
        <f>'№4'!F49</f>
        <v>25</v>
      </c>
      <c r="F70" s="65">
        <f>'№4'!G49</f>
        <v>16.8</v>
      </c>
      <c r="G70" s="65">
        <f>'№4'!H49</f>
        <v>15</v>
      </c>
    </row>
    <row r="71" spans="1:7" ht="33">
      <c r="A71" s="33" t="s">
        <v>67</v>
      </c>
      <c r="B71" s="56" t="s">
        <v>277</v>
      </c>
      <c r="C71" s="108"/>
      <c r="D71" s="11" t="s">
        <v>278</v>
      </c>
      <c r="E71" s="65">
        <f aca="true" t="shared" si="6" ref="E71:G72">E72</f>
        <v>180</v>
      </c>
      <c r="F71" s="65">
        <f t="shared" si="6"/>
        <v>121</v>
      </c>
      <c r="G71" s="65">
        <f t="shared" si="6"/>
        <v>105</v>
      </c>
    </row>
    <row r="72" spans="1:7" ht="33">
      <c r="A72" s="33" t="s">
        <v>67</v>
      </c>
      <c r="B72" s="56" t="s">
        <v>279</v>
      </c>
      <c r="C72" s="108"/>
      <c r="D72" s="11" t="s">
        <v>280</v>
      </c>
      <c r="E72" s="65">
        <f t="shared" si="6"/>
        <v>180</v>
      </c>
      <c r="F72" s="65">
        <f t="shared" si="6"/>
        <v>121</v>
      </c>
      <c r="G72" s="65">
        <f t="shared" si="6"/>
        <v>105</v>
      </c>
    </row>
    <row r="73" spans="1:7" ht="33">
      <c r="A73" s="33" t="s">
        <v>67</v>
      </c>
      <c r="B73" s="56" t="s">
        <v>279</v>
      </c>
      <c r="C73" s="17" t="s">
        <v>86</v>
      </c>
      <c r="D73" s="11" t="s">
        <v>87</v>
      </c>
      <c r="E73" s="65">
        <f>'№4'!F52</f>
        <v>180</v>
      </c>
      <c r="F73" s="65">
        <f>'№4'!G52</f>
        <v>121</v>
      </c>
      <c r="G73" s="65">
        <f>'№4'!H52</f>
        <v>105</v>
      </c>
    </row>
    <row r="74" spans="1:7" ht="49.5">
      <c r="A74" s="33" t="s">
        <v>67</v>
      </c>
      <c r="B74" s="56" t="s">
        <v>261</v>
      </c>
      <c r="C74" s="108"/>
      <c r="D74" s="11" t="s">
        <v>262</v>
      </c>
      <c r="E74" s="65">
        <f>E75</f>
        <v>55.1</v>
      </c>
      <c r="F74" s="65">
        <f>F75</f>
        <v>37</v>
      </c>
      <c r="G74" s="65">
        <f>G75</f>
        <v>32</v>
      </c>
    </row>
    <row r="75" spans="1:7" ht="33">
      <c r="A75" s="33" t="s">
        <v>67</v>
      </c>
      <c r="B75" s="56" t="s">
        <v>266</v>
      </c>
      <c r="C75" s="108"/>
      <c r="D75" s="11" t="s">
        <v>265</v>
      </c>
      <c r="E75" s="65">
        <f>E77+E76</f>
        <v>55.1</v>
      </c>
      <c r="F75" s="65">
        <f>F77+F76</f>
        <v>37</v>
      </c>
      <c r="G75" s="65">
        <f>G77+G76</f>
        <v>32</v>
      </c>
    </row>
    <row r="76" spans="1:7" ht="33">
      <c r="A76" s="33" t="s">
        <v>67</v>
      </c>
      <c r="B76" s="56" t="s">
        <v>266</v>
      </c>
      <c r="C76" s="108" t="s">
        <v>81</v>
      </c>
      <c r="D76" s="11" t="s">
        <v>82</v>
      </c>
      <c r="E76" s="65">
        <f>'№4'!F55</f>
        <v>42</v>
      </c>
      <c r="F76" s="65">
        <f>'№4'!G55</f>
        <v>22</v>
      </c>
      <c r="G76" s="65">
        <f>'№4'!H55</f>
        <v>17</v>
      </c>
    </row>
    <row r="77" spans="1:7" ht="21" customHeight="1">
      <c r="A77" s="33" t="s">
        <v>67</v>
      </c>
      <c r="B77" s="56" t="s">
        <v>266</v>
      </c>
      <c r="C77" s="17" t="s">
        <v>86</v>
      </c>
      <c r="D77" s="11" t="s">
        <v>87</v>
      </c>
      <c r="E77" s="65">
        <f>'№4'!F56</f>
        <v>13.100000000000001</v>
      </c>
      <c r="F77" s="65">
        <f>'№4'!G56</f>
        <v>15</v>
      </c>
      <c r="G77" s="65">
        <f>'№4'!H56</f>
        <v>15</v>
      </c>
    </row>
    <row r="78" spans="1:7" ht="21" customHeight="1">
      <c r="A78" s="33" t="s">
        <v>67</v>
      </c>
      <c r="B78" s="56" t="s">
        <v>426</v>
      </c>
      <c r="C78" s="108"/>
      <c r="D78" s="11" t="s">
        <v>425</v>
      </c>
      <c r="E78" s="65">
        <f>E79+E81</f>
        <v>298.3</v>
      </c>
      <c r="F78" s="65">
        <f>F79+F81</f>
        <v>298.3</v>
      </c>
      <c r="G78" s="65">
        <f>G79+G81</f>
        <v>298.3</v>
      </c>
    </row>
    <row r="79" spans="1:7" ht="49.5">
      <c r="A79" s="33" t="s">
        <v>67</v>
      </c>
      <c r="B79" s="56" t="s">
        <v>430</v>
      </c>
      <c r="C79" s="108"/>
      <c r="D79" s="11" t="s">
        <v>89</v>
      </c>
      <c r="E79" s="65">
        <f>E80</f>
        <v>45</v>
      </c>
      <c r="F79" s="65">
        <f>F80</f>
        <v>45</v>
      </c>
      <c r="G79" s="65">
        <f>G80</f>
        <v>45</v>
      </c>
    </row>
    <row r="80" spans="1:7" ht="66">
      <c r="A80" s="33" t="s">
        <v>67</v>
      </c>
      <c r="B80" s="56" t="s">
        <v>430</v>
      </c>
      <c r="C80" s="108" t="s">
        <v>80</v>
      </c>
      <c r="D80" s="11" t="s">
        <v>428</v>
      </c>
      <c r="E80" s="65">
        <f>'№4'!F59</f>
        <v>45</v>
      </c>
      <c r="F80" s="65">
        <f>'№4'!G59</f>
        <v>45</v>
      </c>
      <c r="G80" s="65">
        <f>'№4'!H59</f>
        <v>45</v>
      </c>
    </row>
    <row r="81" spans="1:7" ht="66">
      <c r="A81" s="33" t="s">
        <v>67</v>
      </c>
      <c r="B81" s="56" t="s">
        <v>369</v>
      </c>
      <c r="C81" s="108"/>
      <c r="D81" s="11" t="s">
        <v>370</v>
      </c>
      <c r="E81" s="65">
        <f>E82+E83</f>
        <v>253.3</v>
      </c>
      <c r="F81" s="65">
        <f>F82+F83</f>
        <v>253.3</v>
      </c>
      <c r="G81" s="65">
        <f>G82+G83</f>
        <v>253.3</v>
      </c>
    </row>
    <row r="82" spans="1:7" ht="66">
      <c r="A82" s="33" t="s">
        <v>67</v>
      </c>
      <c r="B82" s="56" t="s">
        <v>369</v>
      </c>
      <c r="C82" s="108" t="s">
        <v>80</v>
      </c>
      <c r="D82" s="11" t="s">
        <v>428</v>
      </c>
      <c r="E82" s="65">
        <f>'№4'!F61</f>
        <v>242.9</v>
      </c>
      <c r="F82" s="65">
        <f>'№4'!G61</f>
        <v>242.9</v>
      </c>
      <c r="G82" s="65">
        <f>'№4'!H61</f>
        <v>242.9</v>
      </c>
    </row>
    <row r="83" spans="1:7" ht="33">
      <c r="A83" s="33" t="s">
        <v>67</v>
      </c>
      <c r="B83" s="56" t="s">
        <v>369</v>
      </c>
      <c r="C83" s="108" t="s">
        <v>81</v>
      </c>
      <c r="D83" s="11" t="s">
        <v>82</v>
      </c>
      <c r="E83" s="65">
        <f>'№4'!F62</f>
        <v>10.4</v>
      </c>
      <c r="F83" s="65">
        <f>'№4'!G62</f>
        <v>10.4</v>
      </c>
      <c r="G83" s="65">
        <f>'№4'!H62</f>
        <v>10.4</v>
      </c>
    </row>
    <row r="84" spans="1:7" ht="49.5">
      <c r="A84" s="33" t="s">
        <v>67</v>
      </c>
      <c r="B84" s="33" t="s">
        <v>206</v>
      </c>
      <c r="C84" s="33"/>
      <c r="D84" s="31" t="s">
        <v>207</v>
      </c>
      <c r="E84" s="65">
        <f>E85</f>
        <v>11162.5</v>
      </c>
      <c r="F84" s="65">
        <f>F85</f>
        <v>6662.5</v>
      </c>
      <c r="G84" s="65">
        <f>G85</f>
        <v>6376.7</v>
      </c>
    </row>
    <row r="85" spans="1:7" ht="33.75" customHeight="1">
      <c r="A85" s="33" t="s">
        <v>67</v>
      </c>
      <c r="B85" s="33" t="s">
        <v>208</v>
      </c>
      <c r="C85" s="33"/>
      <c r="D85" s="31" t="s">
        <v>209</v>
      </c>
      <c r="E85" s="65">
        <f>E86+E88+E90+E92</f>
        <v>11162.5</v>
      </c>
      <c r="F85" s="65">
        <f>F86+F88+F90+F92</f>
        <v>6662.5</v>
      </c>
      <c r="G85" s="65">
        <f>G86+G88+G90+G92</f>
        <v>6376.7</v>
      </c>
    </row>
    <row r="86" spans="1:7" ht="33">
      <c r="A86" s="33" t="s">
        <v>67</v>
      </c>
      <c r="B86" s="33" t="s">
        <v>210</v>
      </c>
      <c r="C86" s="33"/>
      <c r="D86" s="31" t="s">
        <v>211</v>
      </c>
      <c r="E86" s="65">
        <f>E87</f>
        <v>2396.3</v>
      </c>
      <c r="F86" s="65">
        <f>F87</f>
        <v>1432.5</v>
      </c>
      <c r="G86" s="65">
        <f>G87</f>
        <v>1186.5</v>
      </c>
    </row>
    <row r="87" spans="1:7" ht="33">
      <c r="A87" s="33" t="s">
        <v>67</v>
      </c>
      <c r="B87" s="33" t="s">
        <v>210</v>
      </c>
      <c r="C87" s="108" t="s">
        <v>81</v>
      </c>
      <c r="D87" s="11" t="s">
        <v>82</v>
      </c>
      <c r="E87" s="65">
        <f>'№4'!F246</f>
        <v>2396.3</v>
      </c>
      <c r="F87" s="65">
        <f>'№4'!G246</f>
        <v>1432.5</v>
      </c>
      <c r="G87" s="65">
        <f>'№4'!H246</f>
        <v>1186.5</v>
      </c>
    </row>
    <row r="88" spans="1:7" ht="33">
      <c r="A88" s="33" t="s">
        <v>67</v>
      </c>
      <c r="B88" s="33" t="s">
        <v>212</v>
      </c>
      <c r="C88" s="33"/>
      <c r="D88" s="31" t="s">
        <v>213</v>
      </c>
      <c r="E88" s="65">
        <f>E89</f>
        <v>208</v>
      </c>
      <c r="F88" s="65">
        <f>F89</f>
        <v>140</v>
      </c>
      <c r="G88" s="65">
        <f>G89</f>
        <v>121</v>
      </c>
    </row>
    <row r="89" spans="1:7" ht="33">
      <c r="A89" s="33" t="s">
        <v>67</v>
      </c>
      <c r="B89" s="33" t="s">
        <v>212</v>
      </c>
      <c r="C89" s="108" t="s">
        <v>81</v>
      </c>
      <c r="D89" s="11" t="s">
        <v>82</v>
      </c>
      <c r="E89" s="65">
        <f>'№4'!F248</f>
        <v>208</v>
      </c>
      <c r="F89" s="65">
        <f>'№4'!G248</f>
        <v>140</v>
      </c>
      <c r="G89" s="65">
        <f>'№4'!H248</f>
        <v>121</v>
      </c>
    </row>
    <row r="90" spans="1:7" ht="16.5">
      <c r="A90" s="33" t="s">
        <v>67</v>
      </c>
      <c r="B90" s="10" t="s">
        <v>215</v>
      </c>
      <c r="C90" s="10"/>
      <c r="D90" s="73" t="s">
        <v>214</v>
      </c>
      <c r="E90" s="65">
        <f>E91</f>
        <v>3390.7</v>
      </c>
      <c r="F90" s="65">
        <f>F91</f>
        <v>0</v>
      </c>
      <c r="G90" s="65">
        <f>G91</f>
        <v>0</v>
      </c>
    </row>
    <row r="91" spans="1:7" ht="16.5">
      <c r="A91" s="33" t="s">
        <v>67</v>
      </c>
      <c r="B91" s="10" t="s">
        <v>215</v>
      </c>
      <c r="C91" s="10" t="s">
        <v>83</v>
      </c>
      <c r="D91" s="32" t="s">
        <v>84</v>
      </c>
      <c r="E91" s="65">
        <f>'№4'!F250</f>
        <v>3390.7</v>
      </c>
      <c r="F91" s="65">
        <f>'№4'!G250</f>
        <v>0</v>
      </c>
      <c r="G91" s="65">
        <f>'№4'!H250</f>
        <v>0</v>
      </c>
    </row>
    <row r="92" spans="1:7" ht="16.5">
      <c r="A92" s="33" t="s">
        <v>67</v>
      </c>
      <c r="B92" s="10" t="s">
        <v>216</v>
      </c>
      <c r="C92" s="10"/>
      <c r="D92" s="32" t="s">
        <v>425</v>
      </c>
      <c r="E92" s="65">
        <f>E93</f>
        <v>5167.5</v>
      </c>
      <c r="F92" s="65">
        <f>F93</f>
        <v>5090</v>
      </c>
      <c r="G92" s="65">
        <f>G93</f>
        <v>5069.2</v>
      </c>
    </row>
    <row r="93" spans="1:7" ht="66">
      <c r="A93" s="33" t="s">
        <v>67</v>
      </c>
      <c r="B93" s="10" t="s">
        <v>217</v>
      </c>
      <c r="C93" s="10"/>
      <c r="D93" s="32" t="s">
        <v>88</v>
      </c>
      <c r="E93" s="65">
        <f>E94+E95</f>
        <v>5167.5</v>
      </c>
      <c r="F93" s="65">
        <f>F94+F95</f>
        <v>5090</v>
      </c>
      <c r="G93" s="65">
        <f>G94+G95</f>
        <v>5069.2</v>
      </c>
    </row>
    <row r="94" spans="1:7" ht="66">
      <c r="A94" s="33" t="s">
        <v>67</v>
      </c>
      <c r="B94" s="10" t="s">
        <v>217</v>
      </c>
      <c r="C94" s="108" t="s">
        <v>80</v>
      </c>
      <c r="D94" s="11" t="s">
        <v>428</v>
      </c>
      <c r="E94" s="65">
        <f>'№4'!F253</f>
        <v>4938.3</v>
      </c>
      <c r="F94" s="65">
        <f>'№4'!G253</f>
        <v>4936.3</v>
      </c>
      <c r="G94" s="65">
        <f>'№4'!H253</f>
        <v>4935.7</v>
      </c>
    </row>
    <row r="95" spans="1:7" ht="33">
      <c r="A95" s="33" t="s">
        <v>67</v>
      </c>
      <c r="B95" s="10" t="s">
        <v>217</v>
      </c>
      <c r="C95" s="108" t="s">
        <v>81</v>
      </c>
      <c r="D95" s="11" t="s">
        <v>82</v>
      </c>
      <c r="E95" s="65">
        <f>'№4'!F254</f>
        <v>229.2</v>
      </c>
      <c r="F95" s="65">
        <f>'№4'!G254</f>
        <v>153.7</v>
      </c>
      <c r="G95" s="65">
        <f>'№4'!H254</f>
        <v>133.5</v>
      </c>
    </row>
    <row r="96" spans="1:7" ht="49.5">
      <c r="A96" s="33" t="s">
        <v>67</v>
      </c>
      <c r="B96" s="10" t="s">
        <v>445</v>
      </c>
      <c r="C96" s="108"/>
      <c r="D96" s="110" t="s">
        <v>444</v>
      </c>
      <c r="E96" s="65">
        <f>E97+E100+E103</f>
        <v>1939.1</v>
      </c>
      <c r="F96" s="65">
        <f>F97+F100+F103</f>
        <v>559.1</v>
      </c>
      <c r="G96" s="65">
        <f>G97+G100+G103</f>
        <v>559.1</v>
      </c>
    </row>
    <row r="97" spans="1:7" ht="33">
      <c r="A97" s="33" t="s">
        <v>67</v>
      </c>
      <c r="B97" s="10" t="s">
        <v>358</v>
      </c>
      <c r="C97" s="108"/>
      <c r="D97" s="110" t="s">
        <v>354</v>
      </c>
      <c r="E97" s="65">
        <f aca="true" t="shared" si="7" ref="E97:G98">E98</f>
        <v>1403.1</v>
      </c>
      <c r="F97" s="65">
        <f t="shared" si="7"/>
        <v>523.1</v>
      </c>
      <c r="G97" s="65">
        <f t="shared" si="7"/>
        <v>523.1</v>
      </c>
    </row>
    <row r="98" spans="1:7" ht="49.5">
      <c r="A98" s="33" t="s">
        <v>67</v>
      </c>
      <c r="B98" s="10" t="s">
        <v>367</v>
      </c>
      <c r="C98" s="10"/>
      <c r="D98" s="111" t="s">
        <v>368</v>
      </c>
      <c r="E98" s="65">
        <f t="shared" si="7"/>
        <v>1403.1</v>
      </c>
      <c r="F98" s="65">
        <f t="shared" si="7"/>
        <v>523.1</v>
      </c>
      <c r="G98" s="65">
        <f t="shared" si="7"/>
        <v>523.1</v>
      </c>
    </row>
    <row r="99" spans="1:7" ht="33">
      <c r="A99" s="33" t="s">
        <v>67</v>
      </c>
      <c r="B99" s="10" t="s">
        <v>367</v>
      </c>
      <c r="C99" s="105" t="s">
        <v>81</v>
      </c>
      <c r="D99" s="110" t="s">
        <v>82</v>
      </c>
      <c r="E99" s="65">
        <f>'№4'!F227</f>
        <v>1403.1</v>
      </c>
      <c r="F99" s="65">
        <f>'№4'!G227</f>
        <v>523.1</v>
      </c>
      <c r="G99" s="65">
        <f>'№4'!H227</f>
        <v>523.1</v>
      </c>
    </row>
    <row r="100" spans="1:7" ht="16.5">
      <c r="A100" s="33" t="s">
        <v>67</v>
      </c>
      <c r="B100" s="10" t="s">
        <v>374</v>
      </c>
      <c r="C100" s="10"/>
      <c r="D100" s="111" t="s">
        <v>159</v>
      </c>
      <c r="E100" s="65">
        <f aca="true" t="shared" si="8" ref="E100:G101">E101</f>
        <v>36</v>
      </c>
      <c r="F100" s="65">
        <f t="shared" si="8"/>
        <v>36</v>
      </c>
      <c r="G100" s="65">
        <f t="shared" si="8"/>
        <v>36</v>
      </c>
    </row>
    <row r="101" spans="1:7" ht="33">
      <c r="A101" s="33" t="s">
        <v>67</v>
      </c>
      <c r="B101" s="10" t="s">
        <v>375</v>
      </c>
      <c r="C101" s="10"/>
      <c r="D101" s="111" t="s">
        <v>160</v>
      </c>
      <c r="E101" s="65">
        <f t="shared" si="8"/>
        <v>36</v>
      </c>
      <c r="F101" s="65">
        <f t="shared" si="8"/>
        <v>36</v>
      </c>
      <c r="G101" s="65">
        <f t="shared" si="8"/>
        <v>36</v>
      </c>
    </row>
    <row r="102" spans="1:7" ht="33">
      <c r="A102" s="33" t="s">
        <v>67</v>
      </c>
      <c r="B102" s="10" t="s">
        <v>375</v>
      </c>
      <c r="C102" s="105" t="s">
        <v>81</v>
      </c>
      <c r="D102" s="110" t="s">
        <v>82</v>
      </c>
      <c r="E102" s="65">
        <f>'№4'!F230</f>
        <v>36</v>
      </c>
      <c r="F102" s="65">
        <f>'№4'!G230</f>
        <v>36</v>
      </c>
      <c r="G102" s="65">
        <f>'№4'!H230</f>
        <v>36</v>
      </c>
    </row>
    <row r="103" spans="1:7" ht="16.5">
      <c r="A103" s="33" t="s">
        <v>67</v>
      </c>
      <c r="B103" s="5">
        <v>9900000</v>
      </c>
      <c r="C103" s="109"/>
      <c r="D103" s="111" t="s">
        <v>435</v>
      </c>
      <c r="E103" s="65">
        <f aca="true" t="shared" si="9" ref="E103:G104">E104</f>
        <v>500</v>
      </c>
      <c r="F103" s="65">
        <f t="shared" si="9"/>
        <v>0</v>
      </c>
      <c r="G103" s="65">
        <f t="shared" si="9"/>
        <v>0</v>
      </c>
    </row>
    <row r="104" spans="1:7" ht="33">
      <c r="A104" s="33" t="s">
        <v>67</v>
      </c>
      <c r="B104" s="5">
        <v>9911000</v>
      </c>
      <c r="C104" s="10" t="s">
        <v>77</v>
      </c>
      <c r="D104" s="111" t="s">
        <v>163</v>
      </c>
      <c r="E104" s="65">
        <f t="shared" si="9"/>
        <v>500</v>
      </c>
      <c r="F104" s="65">
        <f t="shared" si="9"/>
        <v>0</v>
      </c>
      <c r="G104" s="65">
        <f t="shared" si="9"/>
        <v>0</v>
      </c>
    </row>
    <row r="105" spans="1:7" ht="16.5">
      <c r="A105" s="33" t="s">
        <v>67</v>
      </c>
      <c r="B105" s="5">
        <v>9911000</v>
      </c>
      <c r="C105" s="10" t="s">
        <v>83</v>
      </c>
      <c r="D105" s="111" t="s">
        <v>84</v>
      </c>
      <c r="E105" s="65">
        <f>'№4'!F233</f>
        <v>500</v>
      </c>
      <c r="F105" s="65">
        <f>'№4'!G233</f>
        <v>0</v>
      </c>
      <c r="G105" s="65">
        <f>'№4'!H233</f>
        <v>0</v>
      </c>
    </row>
    <row r="106" spans="1:7" s="49" customFormat="1" ht="33">
      <c r="A106" s="34" t="s">
        <v>60</v>
      </c>
      <c r="B106" s="34"/>
      <c r="C106" s="34"/>
      <c r="D106" s="35" t="s">
        <v>25</v>
      </c>
      <c r="E106" s="66">
        <f>E107+E116</f>
        <v>8670.4</v>
      </c>
      <c r="F106" s="66">
        <f>F107+F116</f>
        <v>8213.699999999999</v>
      </c>
      <c r="G106" s="66">
        <f>G107+G116</f>
        <v>8096.2</v>
      </c>
    </row>
    <row r="107" spans="1:7" ht="16.5">
      <c r="A107" s="33" t="s">
        <v>90</v>
      </c>
      <c r="B107" s="56"/>
      <c r="C107" s="108"/>
      <c r="D107" s="11" t="s">
        <v>91</v>
      </c>
      <c r="E107" s="65">
        <f aca="true" t="shared" si="10" ref="E107:G108">E108</f>
        <v>2023.3</v>
      </c>
      <c r="F107" s="65">
        <f t="shared" si="10"/>
        <v>2012.3</v>
      </c>
      <c r="G107" s="65">
        <f t="shared" si="10"/>
        <v>2012.3</v>
      </c>
    </row>
    <row r="108" spans="1:7" ht="49.5">
      <c r="A108" s="33" t="s">
        <v>90</v>
      </c>
      <c r="B108" s="56" t="s">
        <v>424</v>
      </c>
      <c r="C108" s="108"/>
      <c r="D108" s="31" t="s">
        <v>390</v>
      </c>
      <c r="E108" s="65">
        <f t="shared" si="10"/>
        <v>2023.3</v>
      </c>
      <c r="F108" s="65">
        <f t="shared" si="10"/>
        <v>2012.3</v>
      </c>
      <c r="G108" s="65">
        <f t="shared" si="10"/>
        <v>2012.3</v>
      </c>
    </row>
    <row r="109" spans="1:7" ht="20.25" customHeight="1">
      <c r="A109" s="33" t="s">
        <v>90</v>
      </c>
      <c r="B109" s="56" t="s">
        <v>426</v>
      </c>
      <c r="C109" s="108"/>
      <c r="D109" s="11" t="s">
        <v>425</v>
      </c>
      <c r="E109" s="65">
        <f>E110+E112</f>
        <v>2023.3</v>
      </c>
      <c r="F109" s="65">
        <f>F110+F112</f>
        <v>2012.3</v>
      </c>
      <c r="G109" s="65">
        <f>G110+G112</f>
        <v>2012.3</v>
      </c>
    </row>
    <row r="110" spans="1:7" ht="49.5">
      <c r="A110" s="33" t="s">
        <v>90</v>
      </c>
      <c r="B110" s="56" t="s">
        <v>430</v>
      </c>
      <c r="C110" s="108"/>
      <c r="D110" s="11" t="s">
        <v>89</v>
      </c>
      <c r="E110" s="65">
        <f>E111</f>
        <v>619.3</v>
      </c>
      <c r="F110" s="65">
        <f>F111</f>
        <v>619.3</v>
      </c>
      <c r="G110" s="65">
        <f>G111</f>
        <v>619.3</v>
      </c>
    </row>
    <row r="111" spans="1:7" ht="66">
      <c r="A111" s="33" t="s">
        <v>90</v>
      </c>
      <c r="B111" s="56" t="s">
        <v>430</v>
      </c>
      <c r="C111" s="105" t="s">
        <v>80</v>
      </c>
      <c r="D111" s="11" t="s">
        <v>428</v>
      </c>
      <c r="E111" s="65">
        <f>'№4'!F68</f>
        <v>619.3</v>
      </c>
      <c r="F111" s="65">
        <f>'№4'!G68</f>
        <v>619.3</v>
      </c>
      <c r="G111" s="65">
        <f>'№4'!H68</f>
        <v>619.3</v>
      </c>
    </row>
    <row r="112" spans="1:7" ht="115.5">
      <c r="A112" s="33" t="s">
        <v>90</v>
      </c>
      <c r="B112" s="56" t="s">
        <v>478</v>
      </c>
      <c r="C112" s="105"/>
      <c r="D112" s="11" t="s">
        <v>479</v>
      </c>
      <c r="E112" s="65">
        <f>E113+E114+E115</f>
        <v>1404</v>
      </c>
      <c r="F112" s="65">
        <f>F113+F114+F115</f>
        <v>1393</v>
      </c>
      <c r="G112" s="65">
        <f>G113+G114+G115</f>
        <v>1393</v>
      </c>
    </row>
    <row r="113" spans="1:7" ht="66">
      <c r="A113" s="33" t="s">
        <v>90</v>
      </c>
      <c r="B113" s="56" t="s">
        <v>478</v>
      </c>
      <c r="C113" s="105" t="s">
        <v>80</v>
      </c>
      <c r="D113" s="11" t="s">
        <v>428</v>
      </c>
      <c r="E113" s="65">
        <f>'№4'!F70</f>
        <v>1138.4</v>
      </c>
      <c r="F113" s="65">
        <f>'№4'!G70</f>
        <v>1138.4</v>
      </c>
      <c r="G113" s="65">
        <f>'№4'!H70</f>
        <v>1138.4</v>
      </c>
    </row>
    <row r="114" spans="1:7" ht="33">
      <c r="A114" s="33" t="s">
        <v>90</v>
      </c>
      <c r="B114" s="56" t="s">
        <v>478</v>
      </c>
      <c r="C114" s="105" t="s">
        <v>81</v>
      </c>
      <c r="D114" s="11" t="s">
        <v>82</v>
      </c>
      <c r="E114" s="65">
        <f>'№4'!F71</f>
        <v>243.3</v>
      </c>
      <c r="F114" s="65">
        <f>'№4'!G71</f>
        <v>232.3</v>
      </c>
      <c r="G114" s="65">
        <f>'№4'!H71</f>
        <v>232.3</v>
      </c>
    </row>
    <row r="115" spans="1:7" ht="25.5" customHeight="1">
      <c r="A115" s="33" t="s">
        <v>90</v>
      </c>
      <c r="B115" s="56" t="s">
        <v>478</v>
      </c>
      <c r="C115" s="106" t="s">
        <v>83</v>
      </c>
      <c r="D115" s="107" t="s">
        <v>84</v>
      </c>
      <c r="E115" s="65">
        <f>'№4'!F72</f>
        <v>22.3</v>
      </c>
      <c r="F115" s="65">
        <f>'№4'!G72</f>
        <v>22.3</v>
      </c>
      <c r="G115" s="65">
        <f>'№4'!H72</f>
        <v>22.3</v>
      </c>
    </row>
    <row r="116" spans="1:7" ht="33">
      <c r="A116" s="33" t="s">
        <v>51</v>
      </c>
      <c r="B116" s="56"/>
      <c r="C116" s="108"/>
      <c r="D116" s="11" t="s">
        <v>470</v>
      </c>
      <c r="E116" s="65">
        <f>E117</f>
        <v>6647.1</v>
      </c>
      <c r="F116" s="65">
        <f aca="true" t="shared" si="11" ref="F116:G119">F117</f>
        <v>6201.4</v>
      </c>
      <c r="G116" s="65">
        <f t="shared" si="11"/>
        <v>6083.9</v>
      </c>
    </row>
    <row r="117" spans="1:7" ht="49.5">
      <c r="A117" s="33" t="s">
        <v>51</v>
      </c>
      <c r="B117" s="56" t="s">
        <v>424</v>
      </c>
      <c r="C117" s="108"/>
      <c r="D117" s="31" t="s">
        <v>390</v>
      </c>
      <c r="E117" s="65">
        <f>E118</f>
        <v>6647.1</v>
      </c>
      <c r="F117" s="65">
        <f t="shared" si="11"/>
        <v>6201.4</v>
      </c>
      <c r="G117" s="65">
        <f t="shared" si="11"/>
        <v>6083.9</v>
      </c>
    </row>
    <row r="118" spans="1:7" ht="33">
      <c r="A118" s="33" t="s">
        <v>51</v>
      </c>
      <c r="B118" s="56" t="s">
        <v>281</v>
      </c>
      <c r="C118" s="108"/>
      <c r="D118" s="11" t="s">
        <v>282</v>
      </c>
      <c r="E118" s="65">
        <f>E119</f>
        <v>6647.1</v>
      </c>
      <c r="F118" s="65">
        <f t="shared" si="11"/>
        <v>6201.4</v>
      </c>
      <c r="G118" s="65">
        <f t="shared" si="11"/>
        <v>6083.9</v>
      </c>
    </row>
    <row r="119" spans="1:7" ht="33">
      <c r="A119" s="33" t="s">
        <v>51</v>
      </c>
      <c r="B119" s="56" t="s">
        <v>284</v>
      </c>
      <c r="C119" s="108"/>
      <c r="D119" s="11" t="s">
        <v>283</v>
      </c>
      <c r="E119" s="65">
        <f>E120</f>
        <v>6647.1</v>
      </c>
      <c r="F119" s="65">
        <f t="shared" si="11"/>
        <v>6201.4</v>
      </c>
      <c r="G119" s="65">
        <f t="shared" si="11"/>
        <v>6083.9</v>
      </c>
    </row>
    <row r="120" spans="1:7" ht="33">
      <c r="A120" s="33" t="s">
        <v>51</v>
      </c>
      <c r="B120" s="56" t="s">
        <v>284</v>
      </c>
      <c r="C120" s="17">
        <v>600</v>
      </c>
      <c r="D120" s="11" t="s">
        <v>131</v>
      </c>
      <c r="E120" s="65">
        <f>'№4'!F77</f>
        <v>6647.1</v>
      </c>
      <c r="F120" s="65">
        <f>'№4'!G77</f>
        <v>6201.4</v>
      </c>
      <c r="G120" s="65">
        <f>'№4'!H77</f>
        <v>6083.9</v>
      </c>
    </row>
    <row r="121" spans="1:7" s="49" customFormat="1" ht="16.5">
      <c r="A121" s="34" t="s">
        <v>61</v>
      </c>
      <c r="B121" s="34"/>
      <c r="C121" s="34"/>
      <c r="D121" s="35" t="s">
        <v>26</v>
      </c>
      <c r="E121" s="66">
        <f>E122+E127+E138</f>
        <v>16663.7</v>
      </c>
      <c r="F121" s="66">
        <f>F122+F127+F138</f>
        <v>8831</v>
      </c>
      <c r="G121" s="66">
        <f>G122+G127+G138</f>
        <v>8850.7</v>
      </c>
    </row>
    <row r="122" spans="1:7" ht="16.5">
      <c r="A122" s="33" t="s">
        <v>338</v>
      </c>
      <c r="B122" s="56"/>
      <c r="C122" s="17"/>
      <c r="D122" s="39" t="s">
        <v>339</v>
      </c>
      <c r="E122" s="65">
        <f>E123</f>
        <v>0</v>
      </c>
      <c r="F122" s="65">
        <f aca="true" t="shared" si="12" ref="F122:G125">F123</f>
        <v>741.2</v>
      </c>
      <c r="G122" s="65">
        <f t="shared" si="12"/>
        <v>445.6</v>
      </c>
    </row>
    <row r="123" spans="1:7" ht="49.5">
      <c r="A123" s="33" t="s">
        <v>338</v>
      </c>
      <c r="B123" s="56" t="s">
        <v>317</v>
      </c>
      <c r="C123" s="17"/>
      <c r="D123" s="11" t="s">
        <v>313</v>
      </c>
      <c r="E123" s="65">
        <f>E124</f>
        <v>0</v>
      </c>
      <c r="F123" s="65">
        <f t="shared" si="12"/>
        <v>741.2</v>
      </c>
      <c r="G123" s="65">
        <f t="shared" si="12"/>
        <v>445.6</v>
      </c>
    </row>
    <row r="124" spans="1:7" ht="33">
      <c r="A124" s="33" t="s">
        <v>338</v>
      </c>
      <c r="B124" s="56" t="s">
        <v>324</v>
      </c>
      <c r="C124" s="17"/>
      <c r="D124" s="11" t="s">
        <v>325</v>
      </c>
      <c r="E124" s="65">
        <f>E125</f>
        <v>0</v>
      </c>
      <c r="F124" s="65">
        <f t="shared" si="12"/>
        <v>741.2</v>
      </c>
      <c r="G124" s="65">
        <f t="shared" si="12"/>
        <v>445.6</v>
      </c>
    </row>
    <row r="125" spans="1:7" ht="82.5">
      <c r="A125" s="33" t="s">
        <v>338</v>
      </c>
      <c r="B125" s="56" t="s">
        <v>340</v>
      </c>
      <c r="C125" s="17"/>
      <c r="D125" s="11" t="s">
        <v>341</v>
      </c>
      <c r="E125" s="65">
        <f>E126</f>
        <v>0</v>
      </c>
      <c r="F125" s="65">
        <f t="shared" si="12"/>
        <v>741.2</v>
      </c>
      <c r="G125" s="65">
        <f t="shared" si="12"/>
        <v>445.6</v>
      </c>
    </row>
    <row r="126" spans="1:7" ht="33">
      <c r="A126" s="33" t="s">
        <v>338</v>
      </c>
      <c r="B126" s="56" t="s">
        <v>340</v>
      </c>
      <c r="C126" s="105" t="s">
        <v>81</v>
      </c>
      <c r="D126" s="11" t="s">
        <v>82</v>
      </c>
      <c r="E126" s="65">
        <f>'№4'!F83</f>
        <v>0</v>
      </c>
      <c r="F126" s="65">
        <f>'№4'!G83</f>
        <v>741.2</v>
      </c>
      <c r="G126" s="65">
        <f>'№4'!H83</f>
        <v>445.6</v>
      </c>
    </row>
    <row r="127" spans="1:7" ht="16.5">
      <c r="A127" s="33" t="s">
        <v>452</v>
      </c>
      <c r="B127" s="56"/>
      <c r="C127" s="17"/>
      <c r="D127" s="27" t="s">
        <v>453</v>
      </c>
      <c r="E127" s="65">
        <f aca="true" t="shared" si="13" ref="E127:G128">E128</f>
        <v>15868.5</v>
      </c>
      <c r="F127" s="65">
        <f t="shared" si="13"/>
        <v>7556.7</v>
      </c>
      <c r="G127" s="65">
        <f t="shared" si="13"/>
        <v>7941.9</v>
      </c>
    </row>
    <row r="128" spans="1:7" ht="49.5">
      <c r="A128" s="33" t="s">
        <v>452</v>
      </c>
      <c r="B128" s="56" t="s">
        <v>285</v>
      </c>
      <c r="C128" s="17"/>
      <c r="D128" s="11" t="s">
        <v>286</v>
      </c>
      <c r="E128" s="65">
        <f t="shared" si="13"/>
        <v>15868.5</v>
      </c>
      <c r="F128" s="65">
        <f t="shared" si="13"/>
        <v>7556.7</v>
      </c>
      <c r="G128" s="65">
        <f t="shared" si="13"/>
        <v>7941.9</v>
      </c>
    </row>
    <row r="129" spans="1:7" ht="38.25" customHeight="1">
      <c r="A129" s="33" t="s">
        <v>452</v>
      </c>
      <c r="B129" s="56" t="s">
        <v>287</v>
      </c>
      <c r="C129" s="17"/>
      <c r="D129" s="11" t="s">
        <v>288</v>
      </c>
      <c r="E129" s="65">
        <f>E130+E134+E136+E132</f>
        <v>15868.5</v>
      </c>
      <c r="F129" s="65">
        <f>F130+F134+F136+F132</f>
        <v>7556.7</v>
      </c>
      <c r="G129" s="65">
        <f>G130+G134+G136+G132</f>
        <v>7941.9</v>
      </c>
    </row>
    <row r="130" spans="1:7" ht="49.5">
      <c r="A130" s="33" t="s">
        <v>452</v>
      </c>
      <c r="B130" s="56" t="s">
        <v>289</v>
      </c>
      <c r="C130" s="17"/>
      <c r="D130" s="11" t="s">
        <v>290</v>
      </c>
      <c r="E130" s="65">
        <f>E131</f>
        <v>8292.7</v>
      </c>
      <c r="F130" s="65">
        <f>F131</f>
        <v>7556.7</v>
      </c>
      <c r="G130" s="65">
        <f>G131</f>
        <v>7941.9</v>
      </c>
    </row>
    <row r="131" spans="1:7" ht="33">
      <c r="A131" s="36" t="s">
        <v>452</v>
      </c>
      <c r="B131" s="82" t="s">
        <v>289</v>
      </c>
      <c r="C131" s="106" t="s">
        <v>81</v>
      </c>
      <c r="D131" s="77" t="s">
        <v>82</v>
      </c>
      <c r="E131" s="65">
        <f>'№4'!F88</f>
        <v>8292.7</v>
      </c>
      <c r="F131" s="65">
        <f>'№4'!G88</f>
        <v>7556.7</v>
      </c>
      <c r="G131" s="65">
        <f>'№4'!H88</f>
        <v>7941.9</v>
      </c>
    </row>
    <row r="132" spans="1:7" s="84" customFormat="1" ht="49.5">
      <c r="A132" s="33" t="s">
        <v>452</v>
      </c>
      <c r="B132" s="13" t="s">
        <v>486</v>
      </c>
      <c r="C132" s="108"/>
      <c r="D132" s="11" t="s">
        <v>487</v>
      </c>
      <c r="E132" s="83">
        <f>E133</f>
        <v>2000</v>
      </c>
      <c r="F132" s="83">
        <f>F133</f>
        <v>0</v>
      </c>
      <c r="G132" s="83">
        <f>G133</f>
        <v>0</v>
      </c>
    </row>
    <row r="133" spans="1:7" s="84" customFormat="1" ht="33">
      <c r="A133" s="36" t="s">
        <v>452</v>
      </c>
      <c r="B133" s="13" t="s">
        <v>486</v>
      </c>
      <c r="C133" s="108" t="s">
        <v>81</v>
      </c>
      <c r="D133" s="11" t="s">
        <v>82</v>
      </c>
      <c r="E133" s="83">
        <f>'№4'!F90</f>
        <v>2000</v>
      </c>
      <c r="F133" s="83">
        <f>'№4'!G90</f>
        <v>0</v>
      </c>
      <c r="G133" s="83">
        <f>'№4'!H90</f>
        <v>0</v>
      </c>
    </row>
    <row r="134" spans="1:7" ht="49.5">
      <c r="A134" s="33" t="s">
        <v>452</v>
      </c>
      <c r="B134" s="56" t="s">
        <v>108</v>
      </c>
      <c r="C134" s="108"/>
      <c r="D134" s="11" t="s">
        <v>393</v>
      </c>
      <c r="E134" s="65">
        <f>E135</f>
        <v>2370.0999999999995</v>
      </c>
      <c r="F134" s="65">
        <f>F135</f>
        <v>0</v>
      </c>
      <c r="G134" s="65">
        <f>G135</f>
        <v>0</v>
      </c>
    </row>
    <row r="135" spans="1:7" ht="33">
      <c r="A135" s="33" t="s">
        <v>452</v>
      </c>
      <c r="B135" s="56" t="s">
        <v>108</v>
      </c>
      <c r="C135" s="106" t="s">
        <v>81</v>
      </c>
      <c r="D135" s="77" t="s">
        <v>82</v>
      </c>
      <c r="E135" s="65">
        <f>'№4'!F92</f>
        <v>2370.0999999999995</v>
      </c>
      <c r="F135" s="65">
        <f>'№4'!G92</f>
        <v>0</v>
      </c>
      <c r="G135" s="65">
        <f>'№4'!H92</f>
        <v>0</v>
      </c>
    </row>
    <row r="136" spans="1:7" ht="33">
      <c r="A136" s="33" t="s">
        <v>452</v>
      </c>
      <c r="B136" s="56" t="s">
        <v>404</v>
      </c>
      <c r="C136" s="108"/>
      <c r="D136" s="11" t="s">
        <v>405</v>
      </c>
      <c r="E136" s="65">
        <f>E137</f>
        <v>3205.7</v>
      </c>
      <c r="F136" s="65">
        <f>F137</f>
        <v>0</v>
      </c>
      <c r="G136" s="65">
        <f>G137</f>
        <v>0</v>
      </c>
    </row>
    <row r="137" spans="1:7" ht="33">
      <c r="A137" s="33" t="s">
        <v>452</v>
      </c>
      <c r="B137" s="56" t="s">
        <v>404</v>
      </c>
      <c r="C137" s="108" t="s">
        <v>81</v>
      </c>
      <c r="D137" s="11" t="s">
        <v>82</v>
      </c>
      <c r="E137" s="65">
        <f>'№4'!F94</f>
        <v>3205.7</v>
      </c>
      <c r="F137" s="65">
        <f>'№4'!G94</f>
        <v>0</v>
      </c>
      <c r="G137" s="65">
        <f>'№4'!H94</f>
        <v>0</v>
      </c>
    </row>
    <row r="138" spans="1:7" ht="16.5">
      <c r="A138" s="33" t="s">
        <v>52</v>
      </c>
      <c r="B138" s="56"/>
      <c r="C138" s="17"/>
      <c r="D138" s="11" t="s">
        <v>27</v>
      </c>
      <c r="E138" s="65">
        <f>E139+E154</f>
        <v>795.2</v>
      </c>
      <c r="F138" s="65">
        <f>F139+F154</f>
        <v>533.1</v>
      </c>
      <c r="G138" s="65">
        <f>G139+G154</f>
        <v>463.2</v>
      </c>
    </row>
    <row r="139" spans="1:7" ht="49.5">
      <c r="A139" s="33" t="s">
        <v>52</v>
      </c>
      <c r="B139" s="56" t="s">
        <v>291</v>
      </c>
      <c r="C139" s="17"/>
      <c r="D139" s="11" t="s">
        <v>292</v>
      </c>
      <c r="E139" s="65">
        <f>E140+E147</f>
        <v>295.2</v>
      </c>
      <c r="F139" s="65">
        <f>F140+F147</f>
        <v>198.10000000000002</v>
      </c>
      <c r="G139" s="65">
        <f>G140+G147</f>
        <v>171.7</v>
      </c>
    </row>
    <row r="140" spans="1:7" ht="33">
      <c r="A140" s="33" t="s">
        <v>52</v>
      </c>
      <c r="B140" s="56" t="s">
        <v>294</v>
      </c>
      <c r="C140" s="17"/>
      <c r="D140" s="11" t="s">
        <v>293</v>
      </c>
      <c r="E140" s="65">
        <f>E141+E143+E145</f>
        <v>190</v>
      </c>
      <c r="F140" s="65">
        <f>F141+F143+F145</f>
        <v>73.7</v>
      </c>
      <c r="G140" s="65">
        <f>G141+G143+G145</f>
        <v>64</v>
      </c>
    </row>
    <row r="141" spans="1:7" ht="33">
      <c r="A141" s="33" t="s">
        <v>52</v>
      </c>
      <c r="B141" s="10" t="s">
        <v>296</v>
      </c>
      <c r="C141" s="10"/>
      <c r="D141" s="73" t="s">
        <v>295</v>
      </c>
      <c r="E141" s="65">
        <f>E142</f>
        <v>120</v>
      </c>
      <c r="F141" s="65">
        <f>F142</f>
        <v>0</v>
      </c>
      <c r="G141" s="65">
        <f>G142</f>
        <v>0</v>
      </c>
    </row>
    <row r="142" spans="1:7" ht="33">
      <c r="A142" s="33" t="s">
        <v>52</v>
      </c>
      <c r="B142" s="10" t="s">
        <v>296</v>
      </c>
      <c r="C142" s="105" t="s">
        <v>81</v>
      </c>
      <c r="D142" s="11" t="s">
        <v>82</v>
      </c>
      <c r="E142" s="65">
        <f>'№4'!F99</f>
        <v>120</v>
      </c>
      <c r="F142" s="65">
        <f>'№4'!G99</f>
        <v>0</v>
      </c>
      <c r="G142" s="65">
        <f>'№4'!H99</f>
        <v>0</v>
      </c>
    </row>
    <row r="143" spans="1:7" ht="33">
      <c r="A143" s="33" t="s">
        <v>52</v>
      </c>
      <c r="B143" s="10" t="s">
        <v>298</v>
      </c>
      <c r="C143" s="10"/>
      <c r="D143" s="73" t="s">
        <v>297</v>
      </c>
      <c r="E143" s="65">
        <f>E144</f>
        <v>30</v>
      </c>
      <c r="F143" s="65">
        <f>F144</f>
        <v>20</v>
      </c>
      <c r="G143" s="65">
        <f>G144</f>
        <v>17.5</v>
      </c>
    </row>
    <row r="144" spans="1:7" ht="33">
      <c r="A144" s="33" t="s">
        <v>52</v>
      </c>
      <c r="B144" s="10" t="s">
        <v>298</v>
      </c>
      <c r="C144" s="105" t="s">
        <v>81</v>
      </c>
      <c r="D144" s="11" t="s">
        <v>82</v>
      </c>
      <c r="E144" s="65">
        <f>'№4'!F101</f>
        <v>30</v>
      </c>
      <c r="F144" s="65">
        <f>'№4'!G101</f>
        <v>20</v>
      </c>
      <c r="G144" s="65">
        <f>'№4'!H101</f>
        <v>17.5</v>
      </c>
    </row>
    <row r="145" spans="1:7" ht="99">
      <c r="A145" s="33" t="s">
        <v>52</v>
      </c>
      <c r="B145" s="10" t="s">
        <v>308</v>
      </c>
      <c r="C145" s="10"/>
      <c r="D145" s="73" t="s">
        <v>307</v>
      </c>
      <c r="E145" s="65">
        <f>E146</f>
        <v>40</v>
      </c>
      <c r="F145" s="65">
        <f>F146</f>
        <v>53.7</v>
      </c>
      <c r="G145" s="65">
        <f>G146</f>
        <v>46.5</v>
      </c>
    </row>
    <row r="146" spans="1:7" ht="33">
      <c r="A146" s="33" t="s">
        <v>52</v>
      </c>
      <c r="B146" s="10" t="s">
        <v>308</v>
      </c>
      <c r="C146" s="17">
        <v>600</v>
      </c>
      <c r="D146" s="11" t="s">
        <v>131</v>
      </c>
      <c r="E146" s="65">
        <f>'№4'!F294</f>
        <v>40</v>
      </c>
      <c r="F146" s="65">
        <f>'№4'!G294</f>
        <v>53.7</v>
      </c>
      <c r="G146" s="65">
        <f>'№4'!H294</f>
        <v>46.5</v>
      </c>
    </row>
    <row r="147" spans="1:7" ht="33">
      <c r="A147" s="33" t="s">
        <v>52</v>
      </c>
      <c r="B147" s="10" t="s">
        <v>299</v>
      </c>
      <c r="C147" s="10"/>
      <c r="D147" s="73" t="s">
        <v>300</v>
      </c>
      <c r="E147" s="65">
        <f>E148+E150+E152</f>
        <v>105.2</v>
      </c>
      <c r="F147" s="65">
        <f>F148+F150+F152</f>
        <v>124.4</v>
      </c>
      <c r="G147" s="65">
        <f>G148+G150+G152</f>
        <v>107.7</v>
      </c>
    </row>
    <row r="148" spans="1:7" ht="33">
      <c r="A148" s="33" t="s">
        <v>52</v>
      </c>
      <c r="B148" s="10" t="s">
        <v>301</v>
      </c>
      <c r="C148" s="10"/>
      <c r="D148" s="73" t="s">
        <v>302</v>
      </c>
      <c r="E148" s="65">
        <f>E149</f>
        <v>5</v>
      </c>
      <c r="F148" s="65">
        <f>F149</f>
        <v>3.7</v>
      </c>
      <c r="G148" s="65">
        <f>G149</f>
        <v>3.2</v>
      </c>
    </row>
    <row r="149" spans="1:7" ht="33">
      <c r="A149" s="33" t="s">
        <v>52</v>
      </c>
      <c r="B149" s="10" t="s">
        <v>301</v>
      </c>
      <c r="C149" s="105" t="s">
        <v>81</v>
      </c>
      <c r="D149" s="11" t="s">
        <v>82</v>
      </c>
      <c r="E149" s="65">
        <f>'№4'!F104</f>
        <v>5</v>
      </c>
      <c r="F149" s="65">
        <f>'№4'!G104</f>
        <v>3.7</v>
      </c>
      <c r="G149" s="65">
        <f>'№4'!H104</f>
        <v>3.2</v>
      </c>
    </row>
    <row r="150" spans="1:7" ht="33">
      <c r="A150" s="33" t="s">
        <v>52</v>
      </c>
      <c r="B150" s="10" t="s">
        <v>305</v>
      </c>
      <c r="C150" s="10"/>
      <c r="D150" s="73" t="s">
        <v>303</v>
      </c>
      <c r="E150" s="65">
        <f>E151</f>
        <v>100.2</v>
      </c>
      <c r="F150" s="65">
        <f>F151</f>
        <v>67.1</v>
      </c>
      <c r="G150" s="65">
        <f>G151</f>
        <v>58</v>
      </c>
    </row>
    <row r="151" spans="1:7" ht="16.5">
      <c r="A151" s="33" t="s">
        <v>52</v>
      </c>
      <c r="B151" s="10" t="s">
        <v>305</v>
      </c>
      <c r="C151" s="108" t="s">
        <v>83</v>
      </c>
      <c r="D151" s="117" t="s">
        <v>84</v>
      </c>
      <c r="E151" s="65">
        <f>'№4'!F106</f>
        <v>100.2</v>
      </c>
      <c r="F151" s="65">
        <f>'№4'!G106</f>
        <v>67.1</v>
      </c>
      <c r="G151" s="65">
        <f>'№4'!H106</f>
        <v>58</v>
      </c>
    </row>
    <row r="152" spans="1:7" ht="33">
      <c r="A152" s="33" t="s">
        <v>52</v>
      </c>
      <c r="B152" s="10" t="s">
        <v>306</v>
      </c>
      <c r="C152" s="10"/>
      <c r="D152" s="73" t="s">
        <v>304</v>
      </c>
      <c r="E152" s="65">
        <f>E153</f>
        <v>0</v>
      </c>
      <c r="F152" s="65">
        <f>F153</f>
        <v>53.6</v>
      </c>
      <c r="G152" s="65">
        <f>G153</f>
        <v>46.5</v>
      </c>
    </row>
    <row r="153" spans="1:7" ht="33">
      <c r="A153" s="33" t="s">
        <v>52</v>
      </c>
      <c r="B153" s="10" t="s">
        <v>306</v>
      </c>
      <c r="C153" s="105" t="s">
        <v>81</v>
      </c>
      <c r="D153" s="11" t="s">
        <v>82</v>
      </c>
      <c r="E153" s="65">
        <f>'№4'!F108</f>
        <v>0</v>
      </c>
      <c r="F153" s="65">
        <f>'№4'!G108</f>
        <v>53.6</v>
      </c>
      <c r="G153" s="65">
        <f>'№4'!H108</f>
        <v>46.5</v>
      </c>
    </row>
    <row r="154" spans="1:7" ht="49.5">
      <c r="A154" s="33" t="s">
        <v>52</v>
      </c>
      <c r="B154" s="10" t="s">
        <v>206</v>
      </c>
      <c r="C154" s="105"/>
      <c r="D154" s="11" t="s">
        <v>207</v>
      </c>
      <c r="E154" s="65">
        <f>E155</f>
        <v>500</v>
      </c>
      <c r="F154" s="65">
        <f aca="true" t="shared" si="14" ref="F154:G156">F155</f>
        <v>335</v>
      </c>
      <c r="G154" s="65">
        <f t="shared" si="14"/>
        <v>291.5</v>
      </c>
    </row>
    <row r="155" spans="1:7" ht="41.25" customHeight="1">
      <c r="A155" s="33" t="s">
        <v>52</v>
      </c>
      <c r="B155" s="10" t="s">
        <v>208</v>
      </c>
      <c r="C155" s="105"/>
      <c r="D155" s="11" t="s">
        <v>209</v>
      </c>
      <c r="E155" s="65">
        <f>E156</f>
        <v>500</v>
      </c>
      <c r="F155" s="65">
        <f t="shared" si="14"/>
        <v>335</v>
      </c>
      <c r="G155" s="65">
        <f t="shared" si="14"/>
        <v>291.5</v>
      </c>
    </row>
    <row r="156" spans="1:7" ht="33">
      <c r="A156" s="33" t="s">
        <v>52</v>
      </c>
      <c r="B156" s="10" t="s">
        <v>219</v>
      </c>
      <c r="C156" s="105"/>
      <c r="D156" s="11" t="s">
        <v>218</v>
      </c>
      <c r="E156" s="65">
        <f>E157</f>
        <v>500</v>
      </c>
      <c r="F156" s="65">
        <f t="shared" si="14"/>
        <v>335</v>
      </c>
      <c r="G156" s="65">
        <f t="shared" si="14"/>
        <v>291.5</v>
      </c>
    </row>
    <row r="157" spans="1:7" ht="33">
      <c r="A157" s="33" t="s">
        <v>52</v>
      </c>
      <c r="B157" s="69" t="s">
        <v>219</v>
      </c>
      <c r="C157" s="106" t="s">
        <v>81</v>
      </c>
      <c r="D157" s="77" t="s">
        <v>82</v>
      </c>
      <c r="E157" s="65">
        <f>'№4'!F259</f>
        <v>500</v>
      </c>
      <c r="F157" s="65">
        <f>'№4'!G259</f>
        <v>335</v>
      </c>
      <c r="G157" s="65">
        <f>'№4'!H259</f>
        <v>291.5</v>
      </c>
    </row>
    <row r="158" spans="1:7" s="49" customFormat="1" ht="16.5">
      <c r="A158" s="34" t="s">
        <v>62</v>
      </c>
      <c r="B158" s="34"/>
      <c r="C158" s="34"/>
      <c r="D158" s="35" t="s">
        <v>28</v>
      </c>
      <c r="E158" s="66">
        <f>E159+E172+E180</f>
        <v>39387.49999999999</v>
      </c>
      <c r="F158" s="66">
        <f>F159+F172+F180</f>
        <v>20671.9</v>
      </c>
      <c r="G158" s="66">
        <f>G159+G172+G180</f>
        <v>9883.199999999999</v>
      </c>
    </row>
    <row r="159" spans="1:7" ht="16.5">
      <c r="A159" s="33" t="s">
        <v>450</v>
      </c>
      <c r="B159" s="10"/>
      <c r="C159" s="10"/>
      <c r="D159" s="73" t="s">
        <v>451</v>
      </c>
      <c r="E159" s="65">
        <f>E160+E168</f>
        <v>19270.899999999998</v>
      </c>
      <c r="F159" s="65">
        <f>F160+F168</f>
        <v>5210</v>
      </c>
      <c r="G159" s="65">
        <f>G160+G168</f>
        <v>465.5</v>
      </c>
    </row>
    <row r="160" spans="1:7" ht="52.5" customHeight="1">
      <c r="A160" s="33" t="s">
        <v>450</v>
      </c>
      <c r="B160" s="10" t="s">
        <v>222</v>
      </c>
      <c r="C160" s="10"/>
      <c r="D160" s="73" t="s">
        <v>220</v>
      </c>
      <c r="E160" s="65">
        <f>E161</f>
        <v>18805.399999999998</v>
      </c>
      <c r="F160" s="65">
        <f>F161</f>
        <v>4744.5</v>
      </c>
      <c r="G160" s="65">
        <f>G161</f>
        <v>0</v>
      </c>
    </row>
    <row r="161" spans="1:7" ht="49.5">
      <c r="A161" s="33" t="s">
        <v>450</v>
      </c>
      <c r="B161" s="10" t="s">
        <v>316</v>
      </c>
      <c r="C161" s="10"/>
      <c r="D161" s="73" t="s">
        <v>314</v>
      </c>
      <c r="E161" s="65">
        <f>E166+E162+E164</f>
        <v>18805.399999999998</v>
      </c>
      <c r="F161" s="65">
        <f>F166+F162+F164</f>
        <v>4744.5</v>
      </c>
      <c r="G161" s="65">
        <f>G166+G162+G164</f>
        <v>0</v>
      </c>
    </row>
    <row r="162" spans="1:7" ht="82.5">
      <c r="A162" s="33" t="s">
        <v>450</v>
      </c>
      <c r="B162" s="10" t="s">
        <v>400</v>
      </c>
      <c r="C162" s="10"/>
      <c r="D162" s="73" t="s">
        <v>402</v>
      </c>
      <c r="E162" s="65">
        <f>E163</f>
        <v>5673.8</v>
      </c>
      <c r="F162" s="65">
        <f>F163</f>
        <v>0</v>
      </c>
      <c r="G162" s="65">
        <f>G163</f>
        <v>0</v>
      </c>
    </row>
    <row r="163" spans="1:7" ht="33">
      <c r="A163" s="33" t="s">
        <v>450</v>
      </c>
      <c r="B163" s="10" t="s">
        <v>400</v>
      </c>
      <c r="C163" s="33" t="s">
        <v>85</v>
      </c>
      <c r="D163" s="11" t="s">
        <v>247</v>
      </c>
      <c r="E163" s="65">
        <f>'№4'!F114</f>
        <v>5673.8</v>
      </c>
      <c r="F163" s="65">
        <f>'№4'!G114</f>
        <v>0</v>
      </c>
      <c r="G163" s="65">
        <f>'№4'!H114</f>
        <v>0</v>
      </c>
    </row>
    <row r="164" spans="1:7" ht="49.5">
      <c r="A164" s="33" t="s">
        <v>450</v>
      </c>
      <c r="B164" s="10" t="s">
        <v>401</v>
      </c>
      <c r="C164" s="10"/>
      <c r="D164" s="73" t="s">
        <v>403</v>
      </c>
      <c r="E164" s="65">
        <f>E165</f>
        <v>6640.599999999999</v>
      </c>
      <c r="F164" s="65">
        <f>F165</f>
        <v>0</v>
      </c>
      <c r="G164" s="65">
        <f>G165</f>
        <v>0</v>
      </c>
    </row>
    <row r="165" spans="1:7" ht="33">
      <c r="A165" s="33" t="s">
        <v>450</v>
      </c>
      <c r="B165" s="10" t="s">
        <v>401</v>
      </c>
      <c r="C165" s="33" t="s">
        <v>85</v>
      </c>
      <c r="D165" s="11" t="s">
        <v>247</v>
      </c>
      <c r="E165" s="65">
        <f>'№4'!F116</f>
        <v>6640.599999999999</v>
      </c>
      <c r="F165" s="65">
        <f>'№4'!G116</f>
        <v>0</v>
      </c>
      <c r="G165" s="65">
        <f>'№4'!H116</f>
        <v>0</v>
      </c>
    </row>
    <row r="166" spans="1:7" ht="49.5">
      <c r="A166" s="33" t="s">
        <v>450</v>
      </c>
      <c r="B166" s="10" t="s">
        <v>380</v>
      </c>
      <c r="C166" s="10"/>
      <c r="D166" s="73" t="s">
        <v>315</v>
      </c>
      <c r="E166" s="65">
        <f>E167</f>
        <v>6491</v>
      </c>
      <c r="F166" s="65">
        <f>F167</f>
        <v>4744.5</v>
      </c>
      <c r="G166" s="65">
        <f>G167</f>
        <v>0</v>
      </c>
    </row>
    <row r="167" spans="1:7" ht="33">
      <c r="A167" s="33" t="s">
        <v>450</v>
      </c>
      <c r="B167" s="10" t="s">
        <v>380</v>
      </c>
      <c r="C167" s="33" t="s">
        <v>85</v>
      </c>
      <c r="D167" s="11" t="s">
        <v>247</v>
      </c>
      <c r="E167" s="65">
        <f>'№4'!F118</f>
        <v>6491</v>
      </c>
      <c r="F167" s="65">
        <f>'№4'!G118</f>
        <v>4744.5</v>
      </c>
      <c r="G167" s="65">
        <f>'№4'!H118</f>
        <v>0</v>
      </c>
    </row>
    <row r="168" spans="1:7" ht="49.5">
      <c r="A168" s="33" t="s">
        <v>450</v>
      </c>
      <c r="B168" s="33" t="s">
        <v>206</v>
      </c>
      <c r="C168" s="33"/>
      <c r="D168" s="31" t="s">
        <v>207</v>
      </c>
      <c r="E168" s="65">
        <f>E169</f>
        <v>465.5</v>
      </c>
      <c r="F168" s="65">
        <f aca="true" t="shared" si="15" ref="F168:G170">F169</f>
        <v>465.5</v>
      </c>
      <c r="G168" s="65">
        <f t="shared" si="15"/>
        <v>465.5</v>
      </c>
    </row>
    <row r="169" spans="1:7" ht="49.5">
      <c r="A169" s="33" t="s">
        <v>450</v>
      </c>
      <c r="B169" s="33" t="s">
        <v>208</v>
      </c>
      <c r="C169" s="33"/>
      <c r="D169" s="31" t="s">
        <v>209</v>
      </c>
      <c r="E169" s="65">
        <f>E170</f>
        <v>465.5</v>
      </c>
      <c r="F169" s="65">
        <f t="shared" si="15"/>
        <v>465.5</v>
      </c>
      <c r="G169" s="65">
        <f t="shared" si="15"/>
        <v>465.5</v>
      </c>
    </row>
    <row r="170" spans="1:7" ht="33">
      <c r="A170" s="33" t="s">
        <v>450</v>
      </c>
      <c r="B170" s="33" t="s">
        <v>210</v>
      </c>
      <c r="C170" s="33"/>
      <c r="D170" s="31" t="s">
        <v>211</v>
      </c>
      <c r="E170" s="65">
        <f>E171</f>
        <v>465.5</v>
      </c>
      <c r="F170" s="65">
        <f t="shared" si="15"/>
        <v>465.5</v>
      </c>
      <c r="G170" s="65">
        <f t="shared" si="15"/>
        <v>465.5</v>
      </c>
    </row>
    <row r="171" spans="1:7" ht="33">
      <c r="A171" s="33" t="s">
        <v>450</v>
      </c>
      <c r="B171" s="33" t="s">
        <v>210</v>
      </c>
      <c r="C171" s="105" t="s">
        <v>81</v>
      </c>
      <c r="D171" s="11" t="s">
        <v>82</v>
      </c>
      <c r="E171" s="65">
        <f>'№4'!F266</f>
        <v>465.5</v>
      </c>
      <c r="F171" s="65">
        <f>'№4'!G266</f>
        <v>465.5</v>
      </c>
      <c r="G171" s="65">
        <f>'№4'!H266</f>
        <v>465.5</v>
      </c>
    </row>
    <row r="172" spans="1:7" ht="16.5">
      <c r="A172" s="33" t="s">
        <v>53</v>
      </c>
      <c r="B172" s="10"/>
      <c r="C172" s="10"/>
      <c r="D172" s="12" t="s">
        <v>29</v>
      </c>
      <c r="E172" s="65">
        <f>E173</f>
        <v>5401.8</v>
      </c>
      <c r="F172" s="65">
        <f aca="true" t="shared" si="16" ref="F172:G174">F173</f>
        <v>4638.4</v>
      </c>
      <c r="G172" s="65">
        <f t="shared" si="16"/>
        <v>0</v>
      </c>
    </row>
    <row r="173" spans="1:7" ht="49.5">
      <c r="A173" s="33" t="s">
        <v>53</v>
      </c>
      <c r="B173" s="10" t="s">
        <v>317</v>
      </c>
      <c r="C173" s="10"/>
      <c r="D173" s="73" t="s">
        <v>313</v>
      </c>
      <c r="E173" s="65">
        <f>E174+E177</f>
        <v>5401.8</v>
      </c>
      <c r="F173" s="65">
        <f>F174+F177</f>
        <v>4638.4</v>
      </c>
      <c r="G173" s="65">
        <f>G174+G177</f>
        <v>0</v>
      </c>
    </row>
    <row r="174" spans="1:7" ht="49.5">
      <c r="A174" s="33" t="s">
        <v>53</v>
      </c>
      <c r="B174" s="20" t="s">
        <v>318</v>
      </c>
      <c r="C174" s="20"/>
      <c r="D174" s="39" t="s">
        <v>319</v>
      </c>
      <c r="E174" s="65">
        <f>E175</f>
        <v>4753.8</v>
      </c>
      <c r="F174" s="65">
        <f t="shared" si="16"/>
        <v>4638.4</v>
      </c>
      <c r="G174" s="65">
        <f t="shared" si="16"/>
        <v>0</v>
      </c>
    </row>
    <row r="175" spans="1:7" ht="33">
      <c r="A175" s="33" t="s">
        <v>53</v>
      </c>
      <c r="B175" s="20" t="s">
        <v>109</v>
      </c>
      <c r="C175" s="20"/>
      <c r="D175" s="39" t="s">
        <v>320</v>
      </c>
      <c r="E175" s="65">
        <f>E176</f>
        <v>4753.8</v>
      </c>
      <c r="F175" s="65">
        <f>F176</f>
        <v>4638.4</v>
      </c>
      <c r="G175" s="65">
        <f>G176</f>
        <v>0</v>
      </c>
    </row>
    <row r="176" spans="1:7" ht="33">
      <c r="A176" s="33" t="s">
        <v>53</v>
      </c>
      <c r="B176" s="20" t="s">
        <v>109</v>
      </c>
      <c r="C176" s="33" t="s">
        <v>85</v>
      </c>
      <c r="D176" s="11" t="s">
        <v>247</v>
      </c>
      <c r="E176" s="65">
        <f>'№4'!F123</f>
        <v>4753.8</v>
      </c>
      <c r="F176" s="65">
        <f>'№4'!G123</f>
        <v>4638.4</v>
      </c>
      <c r="G176" s="65">
        <f>'№4'!H123</f>
        <v>0</v>
      </c>
    </row>
    <row r="177" spans="1:7" ht="33">
      <c r="A177" s="33" t="s">
        <v>53</v>
      </c>
      <c r="B177" s="20" t="s">
        <v>321</v>
      </c>
      <c r="C177" s="20"/>
      <c r="D177" s="39" t="s">
        <v>322</v>
      </c>
      <c r="E177" s="65">
        <f aca="true" t="shared" si="17" ref="E177:G178">E178</f>
        <v>648</v>
      </c>
      <c r="F177" s="65">
        <f t="shared" si="17"/>
        <v>0</v>
      </c>
      <c r="G177" s="65">
        <f t="shared" si="17"/>
        <v>0</v>
      </c>
    </row>
    <row r="178" spans="1:7" ht="33">
      <c r="A178" s="33" t="s">
        <v>53</v>
      </c>
      <c r="B178" s="20" t="s">
        <v>110</v>
      </c>
      <c r="C178" s="20"/>
      <c r="D178" s="39" t="s">
        <v>323</v>
      </c>
      <c r="E178" s="65">
        <f t="shared" si="17"/>
        <v>648</v>
      </c>
      <c r="F178" s="65">
        <f t="shared" si="17"/>
        <v>0</v>
      </c>
      <c r="G178" s="65">
        <f t="shared" si="17"/>
        <v>0</v>
      </c>
    </row>
    <row r="179" spans="1:7" ht="33">
      <c r="A179" s="33" t="s">
        <v>53</v>
      </c>
      <c r="B179" s="20" t="s">
        <v>110</v>
      </c>
      <c r="C179" s="105">
        <v>400</v>
      </c>
      <c r="D179" s="11" t="s">
        <v>247</v>
      </c>
      <c r="E179" s="65">
        <f>'№4'!F126</f>
        <v>648</v>
      </c>
      <c r="F179" s="65">
        <f>'№4'!G126</f>
        <v>0</v>
      </c>
      <c r="G179" s="65">
        <f>'№4'!H126</f>
        <v>0</v>
      </c>
    </row>
    <row r="180" spans="1:7" ht="16.5">
      <c r="A180" s="33" t="s">
        <v>54</v>
      </c>
      <c r="B180" s="10"/>
      <c r="C180" s="17"/>
      <c r="D180" s="11" t="s">
        <v>30</v>
      </c>
      <c r="E180" s="65">
        <f aca="true" t="shared" si="18" ref="E180:G181">E181</f>
        <v>14714.799999999997</v>
      </c>
      <c r="F180" s="65">
        <f t="shared" si="18"/>
        <v>10823.5</v>
      </c>
      <c r="G180" s="65">
        <f t="shared" si="18"/>
        <v>9417.699999999999</v>
      </c>
    </row>
    <row r="181" spans="1:7" ht="49.5">
      <c r="A181" s="33" t="s">
        <v>54</v>
      </c>
      <c r="B181" s="10" t="s">
        <v>317</v>
      </c>
      <c r="C181" s="10"/>
      <c r="D181" s="73" t="s">
        <v>313</v>
      </c>
      <c r="E181" s="65">
        <f t="shared" si="18"/>
        <v>14714.799999999997</v>
      </c>
      <c r="F181" s="65">
        <f t="shared" si="18"/>
        <v>10823.5</v>
      </c>
      <c r="G181" s="65">
        <f t="shared" si="18"/>
        <v>9417.699999999999</v>
      </c>
    </row>
    <row r="182" spans="1:7" ht="33">
      <c r="A182" s="33" t="s">
        <v>54</v>
      </c>
      <c r="B182" s="10" t="s">
        <v>324</v>
      </c>
      <c r="C182" s="10"/>
      <c r="D182" s="73" t="s">
        <v>325</v>
      </c>
      <c r="E182" s="65">
        <f>E183+E185+E187+E189+E191+E193+E195</f>
        <v>14714.799999999997</v>
      </c>
      <c r="F182" s="65">
        <f>F183+F185+F187+F189+F191+F193+F195</f>
        <v>10823.5</v>
      </c>
      <c r="G182" s="65">
        <f>G183+G185+G187+G189+G191+G193+G195</f>
        <v>9417.699999999999</v>
      </c>
    </row>
    <row r="183" spans="1:7" ht="16.5">
      <c r="A183" s="33" t="s">
        <v>54</v>
      </c>
      <c r="B183" s="10" t="s">
        <v>326</v>
      </c>
      <c r="C183" s="10"/>
      <c r="D183" s="73" t="s">
        <v>327</v>
      </c>
      <c r="E183" s="65">
        <f>E184</f>
        <v>9939.199999999999</v>
      </c>
      <c r="F183" s="65">
        <f>F184</f>
        <v>7624</v>
      </c>
      <c r="G183" s="65">
        <f>G184</f>
        <v>6633.5</v>
      </c>
    </row>
    <row r="184" spans="1:7" ht="33">
      <c r="A184" s="33" t="s">
        <v>54</v>
      </c>
      <c r="B184" s="10" t="s">
        <v>326</v>
      </c>
      <c r="C184" s="10" t="s">
        <v>81</v>
      </c>
      <c r="D184" s="73" t="s">
        <v>82</v>
      </c>
      <c r="E184" s="65">
        <f>'№4'!F131</f>
        <v>9939.199999999999</v>
      </c>
      <c r="F184" s="65">
        <f>'№4'!G131</f>
        <v>7624</v>
      </c>
      <c r="G184" s="65">
        <f>'№4'!H131</f>
        <v>6633.5</v>
      </c>
    </row>
    <row r="185" spans="1:7" ht="25.5" customHeight="1">
      <c r="A185" s="33" t="s">
        <v>54</v>
      </c>
      <c r="B185" s="10" t="s">
        <v>328</v>
      </c>
      <c r="C185" s="10"/>
      <c r="D185" s="73" t="s">
        <v>329</v>
      </c>
      <c r="E185" s="65">
        <f>E186</f>
        <v>1240.8</v>
      </c>
      <c r="F185" s="65">
        <f>F186</f>
        <v>831.3</v>
      </c>
      <c r="G185" s="65">
        <f>G186</f>
        <v>723.4</v>
      </c>
    </row>
    <row r="186" spans="1:7" ht="33">
      <c r="A186" s="33" t="s">
        <v>54</v>
      </c>
      <c r="B186" s="10" t="s">
        <v>328</v>
      </c>
      <c r="C186" s="10" t="s">
        <v>81</v>
      </c>
      <c r="D186" s="73" t="s">
        <v>82</v>
      </c>
      <c r="E186" s="65">
        <f>'№4'!F133</f>
        <v>1240.8</v>
      </c>
      <c r="F186" s="65">
        <f>'№4'!G133</f>
        <v>831.3</v>
      </c>
      <c r="G186" s="65">
        <f>'№4'!H133</f>
        <v>723.4</v>
      </c>
    </row>
    <row r="187" spans="1:7" ht="16.5">
      <c r="A187" s="33" t="s">
        <v>54</v>
      </c>
      <c r="B187" s="10" t="s">
        <v>330</v>
      </c>
      <c r="C187" s="10"/>
      <c r="D187" s="73" t="s">
        <v>331</v>
      </c>
      <c r="E187" s="65">
        <f>E188</f>
        <v>2444.4</v>
      </c>
      <c r="F187" s="65">
        <f>F188</f>
        <v>1637.6</v>
      </c>
      <c r="G187" s="65">
        <f>G188</f>
        <v>1425.1</v>
      </c>
    </row>
    <row r="188" spans="1:7" ht="33">
      <c r="A188" s="33" t="s">
        <v>54</v>
      </c>
      <c r="B188" s="10" t="s">
        <v>330</v>
      </c>
      <c r="C188" s="10" t="s">
        <v>81</v>
      </c>
      <c r="D188" s="73" t="s">
        <v>82</v>
      </c>
      <c r="E188" s="65">
        <f>'№4'!F135</f>
        <v>2444.4</v>
      </c>
      <c r="F188" s="65">
        <f>'№4'!G135</f>
        <v>1637.6</v>
      </c>
      <c r="G188" s="65">
        <f>'№4'!H135</f>
        <v>1425.1</v>
      </c>
    </row>
    <row r="189" spans="1:7" ht="16.5">
      <c r="A189" s="33" t="s">
        <v>54</v>
      </c>
      <c r="B189" s="10" t="s">
        <v>332</v>
      </c>
      <c r="C189" s="10"/>
      <c r="D189" s="73" t="s">
        <v>333</v>
      </c>
      <c r="E189" s="65">
        <f>E190</f>
        <v>250.2</v>
      </c>
      <c r="F189" s="65">
        <f>F190</f>
        <v>167.6</v>
      </c>
      <c r="G189" s="65">
        <f>G190</f>
        <v>145.9</v>
      </c>
    </row>
    <row r="190" spans="1:7" ht="33">
      <c r="A190" s="33" t="s">
        <v>54</v>
      </c>
      <c r="B190" s="10" t="s">
        <v>332</v>
      </c>
      <c r="C190" s="10" t="s">
        <v>81</v>
      </c>
      <c r="D190" s="73" t="s">
        <v>82</v>
      </c>
      <c r="E190" s="65">
        <f>'№4'!F137</f>
        <v>250.2</v>
      </c>
      <c r="F190" s="65">
        <f>'№4'!G137</f>
        <v>167.6</v>
      </c>
      <c r="G190" s="65">
        <f>'№4'!H137</f>
        <v>145.9</v>
      </c>
    </row>
    <row r="191" spans="1:7" ht="24.75" customHeight="1">
      <c r="A191" s="33" t="s">
        <v>54</v>
      </c>
      <c r="B191" s="10" t="s">
        <v>334</v>
      </c>
      <c r="C191" s="10"/>
      <c r="D191" s="73" t="s">
        <v>335</v>
      </c>
      <c r="E191" s="65">
        <f>E192</f>
        <v>384.3</v>
      </c>
      <c r="F191" s="65">
        <f>F192</f>
        <v>257</v>
      </c>
      <c r="G191" s="65">
        <f>G192</f>
        <v>224</v>
      </c>
    </row>
    <row r="192" spans="1:7" ht="33">
      <c r="A192" s="33" t="s">
        <v>54</v>
      </c>
      <c r="B192" s="10" t="s">
        <v>334</v>
      </c>
      <c r="C192" s="10" t="s">
        <v>81</v>
      </c>
      <c r="D192" s="73" t="s">
        <v>82</v>
      </c>
      <c r="E192" s="65">
        <f>'№4'!F139</f>
        <v>384.3</v>
      </c>
      <c r="F192" s="65">
        <f>'№4'!G139</f>
        <v>257</v>
      </c>
      <c r="G192" s="65">
        <f>'№4'!H139</f>
        <v>224</v>
      </c>
    </row>
    <row r="193" spans="1:7" ht="33">
      <c r="A193" s="33" t="s">
        <v>54</v>
      </c>
      <c r="B193" s="10" t="s">
        <v>336</v>
      </c>
      <c r="C193" s="10"/>
      <c r="D193" s="73" t="s">
        <v>337</v>
      </c>
      <c r="E193" s="65">
        <f>E194</f>
        <v>220.89999999999998</v>
      </c>
      <c r="F193" s="65">
        <f>F194</f>
        <v>306</v>
      </c>
      <c r="G193" s="65">
        <f>G194</f>
        <v>265.8</v>
      </c>
    </row>
    <row r="194" spans="1:7" ht="33">
      <c r="A194" s="33" t="s">
        <v>54</v>
      </c>
      <c r="B194" s="10" t="s">
        <v>336</v>
      </c>
      <c r="C194" s="10" t="s">
        <v>81</v>
      </c>
      <c r="D194" s="73" t="s">
        <v>82</v>
      </c>
      <c r="E194" s="65">
        <f>'№4'!F140</f>
        <v>220.89999999999998</v>
      </c>
      <c r="F194" s="65">
        <f>'№4'!G140</f>
        <v>306</v>
      </c>
      <c r="G194" s="65">
        <f>'№4'!H140</f>
        <v>265.8</v>
      </c>
    </row>
    <row r="195" spans="1:7" ht="33">
      <c r="A195" s="33" t="s">
        <v>54</v>
      </c>
      <c r="B195" s="10" t="s">
        <v>406</v>
      </c>
      <c r="C195" s="10"/>
      <c r="D195" s="73" t="s">
        <v>407</v>
      </c>
      <c r="E195" s="65">
        <f>E196</f>
        <v>235</v>
      </c>
      <c r="F195" s="65">
        <f>F196</f>
        <v>0</v>
      </c>
      <c r="G195" s="65">
        <f>G196</f>
        <v>0</v>
      </c>
    </row>
    <row r="196" spans="1:7" ht="33">
      <c r="A196" s="33" t="s">
        <v>54</v>
      </c>
      <c r="B196" s="10" t="s">
        <v>406</v>
      </c>
      <c r="C196" s="10" t="s">
        <v>81</v>
      </c>
      <c r="D196" s="73" t="s">
        <v>82</v>
      </c>
      <c r="E196" s="65">
        <f>'№4'!F143</f>
        <v>235</v>
      </c>
      <c r="F196" s="65">
        <f>'№4'!G143</f>
        <v>0</v>
      </c>
      <c r="G196" s="65">
        <f>'№4'!H143</f>
        <v>0</v>
      </c>
    </row>
    <row r="197" spans="1:7" s="49" customFormat="1" ht="16.5">
      <c r="A197" s="34" t="s">
        <v>40</v>
      </c>
      <c r="B197" s="34"/>
      <c r="C197" s="34"/>
      <c r="D197" s="35" t="s">
        <v>31</v>
      </c>
      <c r="E197" s="66">
        <f>E198+E211+E238+E260</f>
        <v>443865.3</v>
      </c>
      <c r="F197" s="66">
        <f>F198+F211+F238+F260</f>
        <v>408281.5</v>
      </c>
      <c r="G197" s="66">
        <f>G198+G211+G238+G260</f>
        <v>404246.20000000007</v>
      </c>
    </row>
    <row r="198" spans="1:7" ht="16.5">
      <c r="A198" s="56" t="s">
        <v>55</v>
      </c>
      <c r="B198" s="56"/>
      <c r="C198" s="38"/>
      <c r="D198" s="110" t="s">
        <v>461</v>
      </c>
      <c r="E198" s="65">
        <f aca="true" t="shared" si="19" ref="E198:G199">E199</f>
        <v>162840</v>
      </c>
      <c r="F198" s="65">
        <f t="shared" si="19"/>
        <v>150895.1</v>
      </c>
      <c r="G198" s="65">
        <f t="shared" si="19"/>
        <v>148357.9</v>
      </c>
    </row>
    <row r="199" spans="1:7" ht="49.5">
      <c r="A199" s="56" t="s">
        <v>55</v>
      </c>
      <c r="B199" s="56" t="s">
        <v>125</v>
      </c>
      <c r="C199" s="38"/>
      <c r="D199" s="110" t="s">
        <v>123</v>
      </c>
      <c r="E199" s="65">
        <f t="shared" si="19"/>
        <v>162840</v>
      </c>
      <c r="F199" s="65">
        <f t="shared" si="19"/>
        <v>150895.1</v>
      </c>
      <c r="G199" s="65">
        <f t="shared" si="19"/>
        <v>148357.9</v>
      </c>
    </row>
    <row r="200" spans="1:7" ht="33">
      <c r="A200" s="56" t="s">
        <v>55</v>
      </c>
      <c r="B200" s="56" t="s">
        <v>126</v>
      </c>
      <c r="C200" s="38"/>
      <c r="D200" s="110" t="s">
        <v>124</v>
      </c>
      <c r="E200" s="65">
        <f>E201+E203+E205+E207+E209</f>
        <v>162840</v>
      </c>
      <c r="F200" s="65">
        <f>F201+F203+F205+F207+F209</f>
        <v>150895.1</v>
      </c>
      <c r="G200" s="65">
        <f>G201+G203+G205+G207+G209</f>
        <v>148357.9</v>
      </c>
    </row>
    <row r="201" spans="1:7" ht="49.5">
      <c r="A201" s="56" t="s">
        <v>55</v>
      </c>
      <c r="B201" s="10" t="s">
        <v>127</v>
      </c>
      <c r="C201" s="10"/>
      <c r="D201" s="112" t="s">
        <v>128</v>
      </c>
      <c r="E201" s="65">
        <f>E202</f>
        <v>74859.7</v>
      </c>
      <c r="F201" s="65">
        <f>F202</f>
        <v>65973.1</v>
      </c>
      <c r="G201" s="65">
        <f>G202</f>
        <v>63435.9</v>
      </c>
    </row>
    <row r="202" spans="1:7" ht="33">
      <c r="A202" s="56" t="s">
        <v>55</v>
      </c>
      <c r="B202" s="10" t="s">
        <v>127</v>
      </c>
      <c r="C202" s="17">
        <v>600</v>
      </c>
      <c r="D202" s="110" t="s">
        <v>131</v>
      </c>
      <c r="E202" s="65">
        <f>'№4'!F354</f>
        <v>74859.7</v>
      </c>
      <c r="F202" s="65">
        <f>'№4'!G354</f>
        <v>65973.1</v>
      </c>
      <c r="G202" s="65">
        <f>'№4'!H354</f>
        <v>63435.9</v>
      </c>
    </row>
    <row r="203" spans="1:7" ht="33">
      <c r="A203" s="56" t="s">
        <v>55</v>
      </c>
      <c r="B203" s="10" t="s">
        <v>382</v>
      </c>
      <c r="C203" s="10"/>
      <c r="D203" s="112" t="s">
        <v>132</v>
      </c>
      <c r="E203" s="65">
        <f>E204</f>
        <v>1785.4</v>
      </c>
      <c r="F203" s="65">
        <f>F204</f>
        <v>0</v>
      </c>
      <c r="G203" s="65">
        <f>G204</f>
        <v>0</v>
      </c>
    </row>
    <row r="204" spans="1:7" ht="33">
      <c r="A204" s="56" t="s">
        <v>55</v>
      </c>
      <c r="B204" s="10" t="s">
        <v>382</v>
      </c>
      <c r="C204" s="17">
        <v>600</v>
      </c>
      <c r="D204" s="110" t="s">
        <v>131</v>
      </c>
      <c r="E204" s="65">
        <f>'№4'!F356</f>
        <v>1785.4</v>
      </c>
      <c r="F204" s="65">
        <f>'№4'!G356</f>
        <v>0</v>
      </c>
      <c r="G204" s="65">
        <f>'№4'!H356</f>
        <v>0</v>
      </c>
    </row>
    <row r="205" spans="1:7" ht="33">
      <c r="A205" s="56" t="s">
        <v>55</v>
      </c>
      <c r="B205" s="10" t="s">
        <v>383</v>
      </c>
      <c r="C205" s="10"/>
      <c r="D205" s="112" t="s">
        <v>133</v>
      </c>
      <c r="E205" s="65">
        <f>E206</f>
        <v>235.8</v>
      </c>
      <c r="F205" s="65">
        <f>F206</f>
        <v>0</v>
      </c>
      <c r="G205" s="65">
        <f>G206</f>
        <v>0</v>
      </c>
    </row>
    <row r="206" spans="1:7" ht="33">
      <c r="A206" s="13" t="s">
        <v>55</v>
      </c>
      <c r="B206" s="10" t="s">
        <v>383</v>
      </c>
      <c r="C206" s="17">
        <v>600</v>
      </c>
      <c r="D206" s="110" t="s">
        <v>131</v>
      </c>
      <c r="E206" s="65">
        <f>'№4'!F358</f>
        <v>235.8</v>
      </c>
      <c r="F206" s="65">
        <f>'№4'!G358</f>
        <v>0</v>
      </c>
      <c r="G206" s="65">
        <f>'№4'!H358</f>
        <v>0</v>
      </c>
    </row>
    <row r="207" spans="1:7" ht="49.5">
      <c r="A207" s="13" t="s">
        <v>55</v>
      </c>
      <c r="B207" s="10" t="s">
        <v>384</v>
      </c>
      <c r="C207" s="10"/>
      <c r="D207" s="112" t="s">
        <v>143</v>
      </c>
      <c r="E207" s="65">
        <f>E208</f>
        <v>1037.1</v>
      </c>
      <c r="F207" s="65">
        <f>F208</f>
        <v>0</v>
      </c>
      <c r="G207" s="65">
        <f>G208</f>
        <v>0</v>
      </c>
    </row>
    <row r="208" spans="1:7" ht="33">
      <c r="A208" s="13" t="s">
        <v>55</v>
      </c>
      <c r="B208" s="10" t="s">
        <v>384</v>
      </c>
      <c r="C208" s="17">
        <v>600</v>
      </c>
      <c r="D208" s="110" t="s">
        <v>131</v>
      </c>
      <c r="E208" s="65">
        <f>'№4'!F360</f>
        <v>1037.1</v>
      </c>
      <c r="F208" s="65">
        <f>'№4'!G360</f>
        <v>0</v>
      </c>
      <c r="G208" s="65">
        <f>'№4'!H360</f>
        <v>0</v>
      </c>
    </row>
    <row r="209" spans="1:7" ht="54.75" customHeight="1">
      <c r="A209" s="13" t="s">
        <v>55</v>
      </c>
      <c r="B209" s="10" t="s">
        <v>129</v>
      </c>
      <c r="C209" s="10"/>
      <c r="D209" s="110" t="s">
        <v>130</v>
      </c>
      <c r="E209" s="65">
        <f>E210</f>
        <v>84922</v>
      </c>
      <c r="F209" s="65">
        <f>F210</f>
        <v>84922</v>
      </c>
      <c r="G209" s="65">
        <f>G210</f>
        <v>84922</v>
      </c>
    </row>
    <row r="210" spans="1:7" ht="33">
      <c r="A210" s="56" t="s">
        <v>55</v>
      </c>
      <c r="B210" s="10" t="s">
        <v>129</v>
      </c>
      <c r="C210" s="17">
        <v>600</v>
      </c>
      <c r="D210" s="110" t="s">
        <v>131</v>
      </c>
      <c r="E210" s="65">
        <f>'№4'!F362</f>
        <v>84922</v>
      </c>
      <c r="F210" s="65">
        <f>'№4'!G362</f>
        <v>84922</v>
      </c>
      <c r="G210" s="65">
        <f>'№4'!H362</f>
        <v>84922</v>
      </c>
    </row>
    <row r="211" spans="1:7" ht="16.5">
      <c r="A211" s="56" t="s">
        <v>56</v>
      </c>
      <c r="B211" s="56"/>
      <c r="C211" s="38"/>
      <c r="D211" s="113" t="s">
        <v>462</v>
      </c>
      <c r="E211" s="65">
        <f>E212+E230+E234</f>
        <v>260319.2</v>
      </c>
      <c r="F211" s="65">
        <f>F212+F230+F234</f>
        <v>238252.5</v>
      </c>
      <c r="G211" s="65">
        <f>G212+G230+G234</f>
        <v>237127.5</v>
      </c>
    </row>
    <row r="212" spans="1:7" ht="49.5">
      <c r="A212" s="56" t="s">
        <v>56</v>
      </c>
      <c r="B212" s="56" t="s">
        <v>125</v>
      </c>
      <c r="C212" s="38"/>
      <c r="D212" s="110" t="s">
        <v>123</v>
      </c>
      <c r="E212" s="65">
        <f>E213</f>
        <v>232033</v>
      </c>
      <c r="F212" s="65">
        <f>F213</f>
        <v>210511.9</v>
      </c>
      <c r="G212" s="65">
        <f>G213</f>
        <v>208546.9</v>
      </c>
    </row>
    <row r="213" spans="1:7" ht="33">
      <c r="A213" s="13" t="s">
        <v>56</v>
      </c>
      <c r="B213" s="56" t="s">
        <v>126</v>
      </c>
      <c r="C213" s="38"/>
      <c r="D213" s="110" t="s">
        <v>124</v>
      </c>
      <c r="E213" s="65">
        <f>E214+E216+E218+E220+E222+E224+E226+E228</f>
        <v>232033</v>
      </c>
      <c r="F213" s="65">
        <f>F214+F216+F218+F220+F222+F224+F226+F228</f>
        <v>210511.9</v>
      </c>
      <c r="G213" s="65">
        <f>G214+G216+G218+G220+G222+G224+G226+G228</f>
        <v>208546.9</v>
      </c>
    </row>
    <row r="214" spans="1:7" ht="55.5" customHeight="1">
      <c r="A214" s="13" t="s">
        <v>56</v>
      </c>
      <c r="B214" s="10" t="s">
        <v>134</v>
      </c>
      <c r="C214" s="10"/>
      <c r="D214" s="112" t="s">
        <v>135</v>
      </c>
      <c r="E214" s="65">
        <f>E215</f>
        <v>35456.3</v>
      </c>
      <c r="F214" s="65">
        <f>F215</f>
        <v>25628.1</v>
      </c>
      <c r="G214" s="65">
        <f>G215</f>
        <v>23037</v>
      </c>
    </row>
    <row r="215" spans="1:7" ht="33">
      <c r="A215" s="13" t="s">
        <v>56</v>
      </c>
      <c r="B215" s="10" t="s">
        <v>134</v>
      </c>
      <c r="C215" s="17">
        <v>600</v>
      </c>
      <c r="D215" s="110" t="s">
        <v>131</v>
      </c>
      <c r="E215" s="65">
        <f>'№4'!F367</f>
        <v>35456.3</v>
      </c>
      <c r="F215" s="65">
        <f>'№4'!G367</f>
        <v>25628.1</v>
      </c>
      <c r="G215" s="65">
        <f>'№4'!H367</f>
        <v>23037</v>
      </c>
    </row>
    <row r="216" spans="1:7" ht="33">
      <c r="A216" s="13" t="s">
        <v>56</v>
      </c>
      <c r="B216" s="10" t="s">
        <v>136</v>
      </c>
      <c r="C216" s="10"/>
      <c r="D216" s="112" t="s">
        <v>137</v>
      </c>
      <c r="E216" s="65">
        <f>E217</f>
        <v>3681.8</v>
      </c>
      <c r="F216" s="65">
        <f>F217</f>
        <v>3526.3</v>
      </c>
      <c r="G216" s="65">
        <f>G217</f>
        <v>3779.1</v>
      </c>
    </row>
    <row r="217" spans="1:7" ht="33">
      <c r="A217" s="13" t="s">
        <v>56</v>
      </c>
      <c r="B217" s="10" t="s">
        <v>136</v>
      </c>
      <c r="C217" s="17">
        <v>600</v>
      </c>
      <c r="D217" s="110" t="s">
        <v>131</v>
      </c>
      <c r="E217" s="65">
        <f>'№4'!F369</f>
        <v>3681.8</v>
      </c>
      <c r="F217" s="65">
        <f>'№4'!G369</f>
        <v>3526.3</v>
      </c>
      <c r="G217" s="65">
        <f>'№4'!H369</f>
        <v>3779.1</v>
      </c>
    </row>
    <row r="218" spans="1:7" ht="49.5">
      <c r="A218" s="13" t="s">
        <v>56</v>
      </c>
      <c r="B218" s="10" t="s">
        <v>138</v>
      </c>
      <c r="C218" s="10"/>
      <c r="D218" s="112" t="s">
        <v>139</v>
      </c>
      <c r="E218" s="65">
        <f>E219</f>
        <v>7686.6</v>
      </c>
      <c r="F218" s="65">
        <f>F219</f>
        <v>6294.8</v>
      </c>
      <c r="G218" s="65">
        <f>G219</f>
        <v>6668.1</v>
      </c>
    </row>
    <row r="219" spans="1:7" ht="33">
      <c r="A219" s="13" t="s">
        <v>56</v>
      </c>
      <c r="B219" s="10" t="s">
        <v>138</v>
      </c>
      <c r="C219" s="17">
        <v>600</v>
      </c>
      <c r="D219" s="110" t="s">
        <v>131</v>
      </c>
      <c r="E219" s="65">
        <f>'№4'!F371</f>
        <v>7686.6</v>
      </c>
      <c r="F219" s="65">
        <f>'№4'!G371</f>
        <v>6294.8</v>
      </c>
      <c r="G219" s="65">
        <f>'№4'!H371</f>
        <v>6668.1</v>
      </c>
    </row>
    <row r="220" spans="1:7" ht="33">
      <c r="A220" s="13" t="s">
        <v>56</v>
      </c>
      <c r="B220" s="10" t="s">
        <v>385</v>
      </c>
      <c r="C220" s="10"/>
      <c r="D220" s="112" t="s">
        <v>140</v>
      </c>
      <c r="E220" s="65">
        <f>E221</f>
        <v>4554</v>
      </c>
      <c r="F220" s="65">
        <f>F221</f>
        <v>0</v>
      </c>
      <c r="G220" s="65">
        <f>G221</f>
        <v>0</v>
      </c>
    </row>
    <row r="221" spans="1:7" ht="33">
      <c r="A221" s="13" t="s">
        <v>56</v>
      </c>
      <c r="B221" s="10" t="s">
        <v>385</v>
      </c>
      <c r="C221" s="17">
        <v>600</v>
      </c>
      <c r="D221" s="110" t="s">
        <v>131</v>
      </c>
      <c r="E221" s="65">
        <f>'№4'!F373</f>
        <v>4554</v>
      </c>
      <c r="F221" s="65">
        <f>'№4'!G373</f>
        <v>0</v>
      </c>
      <c r="G221" s="65">
        <f>'№4'!H373</f>
        <v>0</v>
      </c>
    </row>
    <row r="222" spans="1:7" ht="33">
      <c r="A222" s="13" t="s">
        <v>56</v>
      </c>
      <c r="B222" s="10" t="s">
        <v>141</v>
      </c>
      <c r="C222" s="10"/>
      <c r="D222" s="112" t="s">
        <v>142</v>
      </c>
      <c r="E222" s="65">
        <f>E223</f>
        <v>464.5</v>
      </c>
      <c r="F222" s="65">
        <f>F223</f>
        <v>0</v>
      </c>
      <c r="G222" s="65">
        <f>G223</f>
        <v>0</v>
      </c>
    </row>
    <row r="223" spans="1:7" ht="33">
      <c r="A223" s="13" t="s">
        <v>56</v>
      </c>
      <c r="B223" s="10" t="s">
        <v>386</v>
      </c>
      <c r="C223" s="17">
        <v>600</v>
      </c>
      <c r="D223" s="110" t="s">
        <v>131</v>
      </c>
      <c r="E223" s="65">
        <f>'№4'!F375</f>
        <v>464.5</v>
      </c>
      <c r="F223" s="65">
        <f>'№4'!G375</f>
        <v>0</v>
      </c>
      <c r="G223" s="65">
        <f>'№4'!H375</f>
        <v>0</v>
      </c>
    </row>
    <row r="224" spans="1:7" ht="33">
      <c r="A224" s="13" t="s">
        <v>56</v>
      </c>
      <c r="B224" s="10" t="s">
        <v>387</v>
      </c>
      <c r="C224" s="10"/>
      <c r="D224" s="112" t="s">
        <v>144</v>
      </c>
      <c r="E224" s="65">
        <f>E225</f>
        <v>5127.1</v>
      </c>
      <c r="F224" s="65">
        <f>F225</f>
        <v>0</v>
      </c>
      <c r="G224" s="65">
        <f>G225</f>
        <v>0</v>
      </c>
    </row>
    <row r="225" spans="1:7" ht="33">
      <c r="A225" s="13" t="s">
        <v>56</v>
      </c>
      <c r="B225" s="10" t="s">
        <v>387</v>
      </c>
      <c r="C225" s="17">
        <v>600</v>
      </c>
      <c r="D225" s="112" t="s">
        <v>131</v>
      </c>
      <c r="E225" s="65">
        <f>'№4'!F377</f>
        <v>5127.1</v>
      </c>
      <c r="F225" s="65">
        <f>'№4'!G377</f>
        <v>0</v>
      </c>
      <c r="G225" s="65">
        <f>'№4'!H377</f>
        <v>0</v>
      </c>
    </row>
    <row r="226" spans="1:7" ht="49.5">
      <c r="A226" s="13" t="s">
        <v>56</v>
      </c>
      <c r="B226" s="10" t="s">
        <v>145</v>
      </c>
      <c r="C226" s="10"/>
      <c r="D226" s="114" t="s">
        <v>146</v>
      </c>
      <c r="E226" s="65">
        <f>E227</f>
        <v>4852.7</v>
      </c>
      <c r="F226" s="65">
        <f>F227</f>
        <v>4852.7</v>
      </c>
      <c r="G226" s="65">
        <f>G227</f>
        <v>4852.7</v>
      </c>
    </row>
    <row r="227" spans="1:7" ht="33">
      <c r="A227" s="13" t="s">
        <v>56</v>
      </c>
      <c r="B227" s="10" t="s">
        <v>145</v>
      </c>
      <c r="C227" s="17">
        <v>600</v>
      </c>
      <c r="D227" s="112" t="s">
        <v>131</v>
      </c>
      <c r="E227" s="65">
        <f>'№4'!F379</f>
        <v>4852.7</v>
      </c>
      <c r="F227" s="65">
        <f>'№4'!G379</f>
        <v>4852.7</v>
      </c>
      <c r="G227" s="65">
        <f>'№4'!H379</f>
        <v>4852.7</v>
      </c>
    </row>
    <row r="228" spans="1:7" ht="99">
      <c r="A228" s="13" t="s">
        <v>56</v>
      </c>
      <c r="B228" s="10" t="s">
        <v>157</v>
      </c>
      <c r="C228" s="10"/>
      <c r="D228" s="112" t="s">
        <v>158</v>
      </c>
      <c r="E228" s="65">
        <f>E229</f>
        <v>170210</v>
      </c>
      <c r="F228" s="65">
        <f>F229</f>
        <v>170210</v>
      </c>
      <c r="G228" s="65">
        <f>G229</f>
        <v>170210</v>
      </c>
    </row>
    <row r="229" spans="1:7" ht="33">
      <c r="A229" s="56" t="s">
        <v>56</v>
      </c>
      <c r="B229" s="10" t="s">
        <v>157</v>
      </c>
      <c r="C229" s="17">
        <v>600</v>
      </c>
      <c r="D229" s="112" t="s">
        <v>131</v>
      </c>
      <c r="E229" s="65">
        <f>'№4'!F381</f>
        <v>170210</v>
      </c>
      <c r="F229" s="65">
        <f>'№4'!G381</f>
        <v>170210</v>
      </c>
      <c r="G229" s="65">
        <f>'№4'!H381</f>
        <v>170210</v>
      </c>
    </row>
    <row r="230" spans="1:7" ht="33">
      <c r="A230" s="33" t="s">
        <v>56</v>
      </c>
      <c r="B230" s="10" t="s">
        <v>226</v>
      </c>
      <c r="C230" s="10"/>
      <c r="D230" s="73" t="s">
        <v>227</v>
      </c>
      <c r="E230" s="65">
        <f>E231</f>
        <v>15249.6</v>
      </c>
      <c r="F230" s="65">
        <f aca="true" t="shared" si="20" ref="F230:G232">F231</f>
        <v>15848.4</v>
      </c>
      <c r="G230" s="65">
        <f t="shared" si="20"/>
        <v>16732.9</v>
      </c>
    </row>
    <row r="231" spans="1:7" ht="33">
      <c r="A231" s="33" t="s">
        <v>56</v>
      </c>
      <c r="B231" s="10" t="s">
        <v>228</v>
      </c>
      <c r="C231" s="10"/>
      <c r="D231" s="73" t="s">
        <v>229</v>
      </c>
      <c r="E231" s="65">
        <f>E232</f>
        <v>15249.6</v>
      </c>
      <c r="F231" s="65">
        <f t="shared" si="20"/>
        <v>15848.4</v>
      </c>
      <c r="G231" s="65">
        <f t="shared" si="20"/>
        <v>16732.9</v>
      </c>
    </row>
    <row r="232" spans="1:7" ht="33">
      <c r="A232" s="33" t="s">
        <v>56</v>
      </c>
      <c r="B232" s="10" t="s">
        <v>342</v>
      </c>
      <c r="C232" s="10"/>
      <c r="D232" s="73" t="s">
        <v>343</v>
      </c>
      <c r="E232" s="65">
        <f>E233</f>
        <v>15249.6</v>
      </c>
      <c r="F232" s="65">
        <f t="shared" si="20"/>
        <v>15848.4</v>
      </c>
      <c r="G232" s="65">
        <f t="shared" si="20"/>
        <v>16732.9</v>
      </c>
    </row>
    <row r="233" spans="1:7" ht="33">
      <c r="A233" s="33" t="s">
        <v>56</v>
      </c>
      <c r="B233" s="10" t="s">
        <v>342</v>
      </c>
      <c r="C233" s="17">
        <v>600</v>
      </c>
      <c r="D233" s="11" t="s">
        <v>131</v>
      </c>
      <c r="E233" s="65">
        <f>'№4'!F149</f>
        <v>15249.6</v>
      </c>
      <c r="F233" s="65">
        <f>'№4'!G149</f>
        <v>15848.4</v>
      </c>
      <c r="G233" s="65">
        <f>'№4'!H149</f>
        <v>16732.9</v>
      </c>
    </row>
    <row r="234" spans="1:7" ht="49.5">
      <c r="A234" s="56" t="s">
        <v>56</v>
      </c>
      <c r="B234" s="56" t="s">
        <v>190</v>
      </c>
      <c r="C234" s="38"/>
      <c r="D234" s="11" t="s">
        <v>189</v>
      </c>
      <c r="E234" s="65">
        <f>E235</f>
        <v>13036.6</v>
      </c>
      <c r="F234" s="65">
        <f aca="true" t="shared" si="21" ref="F234:G236">F235</f>
        <v>11892.2</v>
      </c>
      <c r="G234" s="65">
        <f t="shared" si="21"/>
        <v>11847.7</v>
      </c>
    </row>
    <row r="235" spans="1:7" ht="33">
      <c r="A235" s="56" t="s">
        <v>56</v>
      </c>
      <c r="B235" s="56" t="s">
        <v>192</v>
      </c>
      <c r="C235" s="38"/>
      <c r="D235" s="11" t="s">
        <v>191</v>
      </c>
      <c r="E235" s="65">
        <f>E236</f>
        <v>13036.6</v>
      </c>
      <c r="F235" s="65">
        <f t="shared" si="21"/>
        <v>11892.2</v>
      </c>
      <c r="G235" s="65">
        <f t="shared" si="21"/>
        <v>11847.7</v>
      </c>
    </row>
    <row r="236" spans="1:7" ht="49.5">
      <c r="A236" s="56" t="s">
        <v>56</v>
      </c>
      <c r="B236" s="56" t="s">
        <v>194</v>
      </c>
      <c r="C236" s="38"/>
      <c r="D236" s="11" t="s">
        <v>193</v>
      </c>
      <c r="E236" s="65">
        <f>E237</f>
        <v>13036.6</v>
      </c>
      <c r="F236" s="65">
        <f t="shared" si="21"/>
        <v>11892.2</v>
      </c>
      <c r="G236" s="65">
        <f t="shared" si="21"/>
        <v>11847.7</v>
      </c>
    </row>
    <row r="237" spans="1:7" ht="33">
      <c r="A237" s="56" t="s">
        <v>56</v>
      </c>
      <c r="B237" s="56" t="s">
        <v>194</v>
      </c>
      <c r="C237" s="17">
        <v>600</v>
      </c>
      <c r="D237" s="11" t="s">
        <v>131</v>
      </c>
      <c r="E237" s="65">
        <f>'№4'!F300</f>
        <v>13036.6</v>
      </c>
      <c r="F237" s="65">
        <f>'№4'!G300</f>
        <v>11892.2</v>
      </c>
      <c r="G237" s="65">
        <f>'№4'!H300</f>
        <v>11847.7</v>
      </c>
    </row>
    <row r="238" spans="1:7" ht="16.5">
      <c r="A238" s="56" t="s">
        <v>41</v>
      </c>
      <c r="B238" s="56"/>
      <c r="C238" s="38"/>
      <c r="D238" s="11" t="s">
        <v>32</v>
      </c>
      <c r="E238" s="65">
        <f>E239</f>
        <v>5261.1</v>
      </c>
      <c r="F238" s="65">
        <f>F239</f>
        <v>4609.9</v>
      </c>
      <c r="G238" s="65">
        <f>G239</f>
        <v>4479.900000000001</v>
      </c>
    </row>
    <row r="239" spans="1:7" ht="49.5">
      <c r="A239" s="56" t="s">
        <v>41</v>
      </c>
      <c r="B239" s="56" t="s">
        <v>125</v>
      </c>
      <c r="C239" s="38"/>
      <c r="D239" s="11" t="s">
        <v>123</v>
      </c>
      <c r="E239" s="65">
        <f>E243+E240</f>
        <v>5261.1</v>
      </c>
      <c r="F239" s="65">
        <f>F243+F240</f>
        <v>4609.9</v>
      </c>
      <c r="G239" s="65">
        <f>G243+G240</f>
        <v>4479.900000000001</v>
      </c>
    </row>
    <row r="240" spans="1:7" ht="33">
      <c r="A240" s="56" t="s">
        <v>41</v>
      </c>
      <c r="B240" s="56" t="s">
        <v>126</v>
      </c>
      <c r="C240" s="38"/>
      <c r="D240" s="11" t="s">
        <v>124</v>
      </c>
      <c r="E240" s="65">
        <f aca="true" t="shared" si="22" ref="E240:G241">E241</f>
        <v>157.5</v>
      </c>
      <c r="F240" s="65">
        <f t="shared" si="22"/>
        <v>0</v>
      </c>
      <c r="G240" s="65">
        <f t="shared" si="22"/>
        <v>0</v>
      </c>
    </row>
    <row r="241" spans="1:7" ht="33">
      <c r="A241" s="56" t="s">
        <v>41</v>
      </c>
      <c r="B241" s="56" t="s">
        <v>480</v>
      </c>
      <c r="C241" s="17"/>
      <c r="D241" s="73" t="s">
        <v>481</v>
      </c>
      <c r="E241" s="65">
        <f t="shared" si="22"/>
        <v>157.5</v>
      </c>
      <c r="F241" s="65">
        <f t="shared" si="22"/>
        <v>0</v>
      </c>
      <c r="G241" s="65">
        <f t="shared" si="22"/>
        <v>0</v>
      </c>
    </row>
    <row r="242" spans="1:7" ht="33">
      <c r="A242" s="56" t="s">
        <v>41</v>
      </c>
      <c r="B242" s="56" t="s">
        <v>480</v>
      </c>
      <c r="C242" s="17" t="s">
        <v>86</v>
      </c>
      <c r="D242" s="11" t="s">
        <v>87</v>
      </c>
      <c r="E242" s="65">
        <f>'№4'!F386</f>
        <v>157.5</v>
      </c>
      <c r="F242" s="65">
        <f>'№4'!G386</f>
        <v>0</v>
      </c>
      <c r="G242" s="65">
        <f>'№4'!H386</f>
        <v>0</v>
      </c>
    </row>
    <row r="243" spans="1:7" ht="49.5">
      <c r="A243" s="56" t="s">
        <v>41</v>
      </c>
      <c r="B243" s="56" t="s">
        <v>171</v>
      </c>
      <c r="C243" s="38"/>
      <c r="D243" s="11" t="s">
        <v>172</v>
      </c>
      <c r="E243" s="65">
        <f>E244+E246+E248+E250+E252+E254+E256+E258</f>
        <v>5103.6</v>
      </c>
      <c r="F243" s="65">
        <f>F244+F246+F248+F250+F252+F254+F256+F258</f>
        <v>4609.9</v>
      </c>
      <c r="G243" s="65">
        <f>G244+G246+G248+G250+G252+G254+G256+G258</f>
        <v>4479.900000000001</v>
      </c>
    </row>
    <row r="244" spans="1:7" ht="16.5">
      <c r="A244" s="56" t="s">
        <v>41</v>
      </c>
      <c r="B244" s="10" t="s">
        <v>173</v>
      </c>
      <c r="C244" s="10"/>
      <c r="D244" s="73" t="s">
        <v>174</v>
      </c>
      <c r="E244" s="65">
        <f>E245</f>
        <v>39.6</v>
      </c>
      <c r="F244" s="65">
        <f>F245</f>
        <v>26.5</v>
      </c>
      <c r="G244" s="65">
        <f>G245</f>
        <v>25</v>
      </c>
    </row>
    <row r="245" spans="1:7" ht="16.5">
      <c r="A245" s="56" t="s">
        <v>41</v>
      </c>
      <c r="B245" s="10" t="s">
        <v>173</v>
      </c>
      <c r="C245" s="17" t="s">
        <v>86</v>
      </c>
      <c r="D245" s="11" t="s">
        <v>87</v>
      </c>
      <c r="E245" s="65">
        <f>'№4'!F305</f>
        <v>39.6</v>
      </c>
      <c r="F245" s="65">
        <f>'№4'!G305</f>
        <v>26.5</v>
      </c>
      <c r="G245" s="65">
        <f>'№4'!H305</f>
        <v>25</v>
      </c>
    </row>
    <row r="246" spans="1:7" ht="33">
      <c r="A246" s="56" t="s">
        <v>41</v>
      </c>
      <c r="B246" s="10" t="s">
        <v>175</v>
      </c>
      <c r="C246" s="10"/>
      <c r="D246" s="73" t="s">
        <v>176</v>
      </c>
      <c r="E246" s="65">
        <f>E247</f>
        <v>13</v>
      </c>
      <c r="F246" s="65">
        <f>F247</f>
        <v>0</v>
      </c>
      <c r="G246" s="65">
        <f>G247</f>
        <v>0</v>
      </c>
    </row>
    <row r="247" spans="1:7" ht="33">
      <c r="A247" s="56" t="s">
        <v>41</v>
      </c>
      <c r="B247" s="10" t="s">
        <v>175</v>
      </c>
      <c r="C247" s="105" t="s">
        <v>81</v>
      </c>
      <c r="D247" s="11" t="s">
        <v>82</v>
      </c>
      <c r="E247" s="65">
        <f>'№4'!F306</f>
        <v>13</v>
      </c>
      <c r="F247" s="65">
        <f>'№4'!G306</f>
        <v>0</v>
      </c>
      <c r="G247" s="65">
        <f>'№4'!H306</f>
        <v>0</v>
      </c>
    </row>
    <row r="248" spans="1:7" ht="23.25" customHeight="1">
      <c r="A248" s="56" t="s">
        <v>41</v>
      </c>
      <c r="B248" s="10" t="s">
        <v>177</v>
      </c>
      <c r="C248" s="10"/>
      <c r="D248" s="73" t="s">
        <v>178</v>
      </c>
      <c r="E248" s="65">
        <f>E249</f>
        <v>62</v>
      </c>
      <c r="F248" s="65">
        <f>F249</f>
        <v>62</v>
      </c>
      <c r="G248" s="65">
        <f>G249</f>
        <v>62</v>
      </c>
    </row>
    <row r="249" spans="1:7" ht="33">
      <c r="A249" s="56" t="s">
        <v>41</v>
      </c>
      <c r="B249" s="10" t="s">
        <v>177</v>
      </c>
      <c r="C249" s="105" t="s">
        <v>81</v>
      </c>
      <c r="D249" s="11" t="s">
        <v>82</v>
      </c>
      <c r="E249" s="65">
        <f>'№4'!F309</f>
        <v>62</v>
      </c>
      <c r="F249" s="65">
        <f>'№4'!G309</f>
        <v>62</v>
      </c>
      <c r="G249" s="65">
        <f>'№4'!H309</f>
        <v>62</v>
      </c>
    </row>
    <row r="250" spans="1:7" ht="16.5">
      <c r="A250" s="56" t="s">
        <v>41</v>
      </c>
      <c r="B250" s="10" t="s">
        <v>184</v>
      </c>
      <c r="C250" s="10"/>
      <c r="D250" s="73" t="s">
        <v>179</v>
      </c>
      <c r="E250" s="65">
        <f>E251</f>
        <v>4508.1</v>
      </c>
      <c r="F250" s="65">
        <f>F251</f>
        <v>4210.9</v>
      </c>
      <c r="G250" s="65">
        <f>G251</f>
        <v>4132.7</v>
      </c>
    </row>
    <row r="251" spans="1:7" ht="33">
      <c r="A251" s="56" t="s">
        <v>41</v>
      </c>
      <c r="B251" s="10" t="s">
        <v>184</v>
      </c>
      <c r="C251" s="17">
        <v>600</v>
      </c>
      <c r="D251" s="11" t="s">
        <v>131</v>
      </c>
      <c r="E251" s="65">
        <f>'№4'!F311</f>
        <v>4508.1</v>
      </c>
      <c r="F251" s="65">
        <f>'№4'!G311</f>
        <v>4210.9</v>
      </c>
      <c r="G251" s="65">
        <f>'№4'!H311</f>
        <v>4132.7</v>
      </c>
    </row>
    <row r="252" spans="1:7" ht="33">
      <c r="A252" s="56" t="s">
        <v>41</v>
      </c>
      <c r="B252" s="10" t="s">
        <v>185</v>
      </c>
      <c r="C252" s="10"/>
      <c r="D252" s="73" t="s">
        <v>180</v>
      </c>
      <c r="E252" s="65">
        <f>E253</f>
        <v>230.9</v>
      </c>
      <c r="F252" s="65">
        <f>F253</f>
        <v>166</v>
      </c>
      <c r="G252" s="65">
        <f>G253</f>
        <v>134.6</v>
      </c>
    </row>
    <row r="253" spans="1:7" ht="33">
      <c r="A253" s="56" t="s">
        <v>41</v>
      </c>
      <c r="B253" s="10" t="s">
        <v>185</v>
      </c>
      <c r="C253" s="17">
        <v>600</v>
      </c>
      <c r="D253" s="11" t="s">
        <v>131</v>
      </c>
      <c r="E253" s="65">
        <f>'№4'!F313</f>
        <v>230.9</v>
      </c>
      <c r="F253" s="65">
        <f>'№4'!G313</f>
        <v>166</v>
      </c>
      <c r="G253" s="65">
        <f>'№4'!H313</f>
        <v>134.6</v>
      </c>
    </row>
    <row r="254" spans="1:7" ht="16.5">
      <c r="A254" s="56" t="s">
        <v>41</v>
      </c>
      <c r="B254" s="10" t="s">
        <v>186</v>
      </c>
      <c r="C254" s="10"/>
      <c r="D254" s="73" t="s">
        <v>181</v>
      </c>
      <c r="E254" s="65">
        <f>E255</f>
        <v>56</v>
      </c>
      <c r="F254" s="65">
        <f>F255</f>
        <v>37.5</v>
      </c>
      <c r="G254" s="65">
        <f>G255</f>
        <v>32.6</v>
      </c>
    </row>
    <row r="255" spans="1:7" ht="33">
      <c r="A255" s="56" t="s">
        <v>41</v>
      </c>
      <c r="B255" s="10" t="s">
        <v>186</v>
      </c>
      <c r="C255" s="17">
        <v>600</v>
      </c>
      <c r="D255" s="11" t="s">
        <v>131</v>
      </c>
      <c r="E255" s="65">
        <f>'№4'!F315</f>
        <v>56</v>
      </c>
      <c r="F255" s="65">
        <f>'№4'!G315</f>
        <v>37.5</v>
      </c>
      <c r="G255" s="65">
        <f>'№4'!H315</f>
        <v>32.6</v>
      </c>
    </row>
    <row r="256" spans="1:7" ht="33">
      <c r="A256" s="56" t="s">
        <v>41</v>
      </c>
      <c r="B256" s="10" t="s">
        <v>187</v>
      </c>
      <c r="C256" s="10"/>
      <c r="D256" s="73" t="s">
        <v>182</v>
      </c>
      <c r="E256" s="65">
        <f>E257</f>
        <v>35</v>
      </c>
      <c r="F256" s="65">
        <f>F257</f>
        <v>0</v>
      </c>
      <c r="G256" s="65">
        <f>G257</f>
        <v>0</v>
      </c>
    </row>
    <row r="257" spans="1:7" ht="33">
      <c r="A257" s="56" t="s">
        <v>41</v>
      </c>
      <c r="B257" s="10" t="s">
        <v>187</v>
      </c>
      <c r="C257" s="17">
        <v>600</v>
      </c>
      <c r="D257" s="11" t="s">
        <v>131</v>
      </c>
      <c r="E257" s="65">
        <f>'№4'!F317</f>
        <v>35</v>
      </c>
      <c r="F257" s="65">
        <f>'№4'!G317</f>
        <v>0</v>
      </c>
      <c r="G257" s="65">
        <f>'№4'!H317</f>
        <v>0</v>
      </c>
    </row>
    <row r="258" spans="1:7" ht="49.5">
      <c r="A258" s="56" t="s">
        <v>41</v>
      </c>
      <c r="B258" s="10" t="s">
        <v>188</v>
      </c>
      <c r="C258" s="10"/>
      <c r="D258" s="73" t="s">
        <v>183</v>
      </c>
      <c r="E258" s="65">
        <f>E259</f>
        <v>159</v>
      </c>
      <c r="F258" s="65">
        <f>F259</f>
        <v>107</v>
      </c>
      <c r="G258" s="65">
        <f>G259</f>
        <v>93</v>
      </c>
    </row>
    <row r="259" spans="1:7" ht="33">
      <c r="A259" s="56" t="s">
        <v>41</v>
      </c>
      <c r="B259" s="10" t="s">
        <v>188</v>
      </c>
      <c r="C259" s="17">
        <v>600</v>
      </c>
      <c r="D259" s="11" t="s">
        <v>131</v>
      </c>
      <c r="E259" s="65">
        <f>'№4'!F319</f>
        <v>159</v>
      </c>
      <c r="F259" s="65">
        <f>'№4'!G319</f>
        <v>107</v>
      </c>
      <c r="G259" s="65">
        <f>'№4'!H319</f>
        <v>93</v>
      </c>
    </row>
    <row r="260" spans="1:7" ht="16.5">
      <c r="A260" s="56" t="s">
        <v>57</v>
      </c>
      <c r="B260" s="56"/>
      <c r="C260" s="38"/>
      <c r="D260" s="110" t="s">
        <v>465</v>
      </c>
      <c r="E260" s="65">
        <f aca="true" t="shared" si="23" ref="E260:G261">E261</f>
        <v>15445</v>
      </c>
      <c r="F260" s="65">
        <f t="shared" si="23"/>
        <v>14524</v>
      </c>
      <c r="G260" s="65">
        <f t="shared" si="23"/>
        <v>14280.9</v>
      </c>
    </row>
    <row r="261" spans="1:7" ht="49.5">
      <c r="A261" s="56" t="s">
        <v>57</v>
      </c>
      <c r="B261" s="56" t="s">
        <v>125</v>
      </c>
      <c r="C261" s="38"/>
      <c r="D261" s="110" t="s">
        <v>123</v>
      </c>
      <c r="E261" s="65">
        <f t="shared" si="23"/>
        <v>15445</v>
      </c>
      <c r="F261" s="65">
        <f t="shared" si="23"/>
        <v>14524</v>
      </c>
      <c r="G261" s="65">
        <f t="shared" si="23"/>
        <v>14280.9</v>
      </c>
    </row>
    <row r="262" spans="1:7" ht="16.5">
      <c r="A262" s="56" t="s">
        <v>57</v>
      </c>
      <c r="B262" s="10" t="s">
        <v>147</v>
      </c>
      <c r="C262" s="10"/>
      <c r="D262" s="112" t="s">
        <v>425</v>
      </c>
      <c r="E262" s="65">
        <f>E263+E266+E270</f>
        <v>15445</v>
      </c>
      <c r="F262" s="65">
        <f>F263+F266+F270</f>
        <v>14524</v>
      </c>
      <c r="G262" s="65">
        <f>G263+G266+G270</f>
        <v>14280.9</v>
      </c>
    </row>
    <row r="263" spans="1:7" ht="66">
      <c r="A263" s="56" t="s">
        <v>57</v>
      </c>
      <c r="B263" s="10" t="s">
        <v>148</v>
      </c>
      <c r="C263" s="10"/>
      <c r="D263" s="114" t="s">
        <v>88</v>
      </c>
      <c r="E263" s="65">
        <f>E264+E265</f>
        <v>1975.7</v>
      </c>
      <c r="F263" s="65">
        <f>F264+F265</f>
        <v>1954.2</v>
      </c>
      <c r="G263" s="65">
        <f>G264+G265</f>
        <v>1948.3999999999999</v>
      </c>
    </row>
    <row r="264" spans="1:7" ht="66">
      <c r="A264" s="56" t="s">
        <v>57</v>
      </c>
      <c r="B264" s="10" t="s">
        <v>148</v>
      </c>
      <c r="C264" s="105" t="s">
        <v>80</v>
      </c>
      <c r="D264" s="110" t="s">
        <v>428</v>
      </c>
      <c r="E264" s="65">
        <f>'№4'!F391</f>
        <v>1912.4</v>
      </c>
      <c r="F264" s="65">
        <f>'№4'!G391</f>
        <v>1911.7</v>
      </c>
      <c r="G264" s="65">
        <f>'№4'!H391</f>
        <v>1911.6</v>
      </c>
    </row>
    <row r="265" spans="1:7" ht="33">
      <c r="A265" s="56" t="s">
        <v>57</v>
      </c>
      <c r="B265" s="69" t="s">
        <v>148</v>
      </c>
      <c r="C265" s="106" t="s">
        <v>81</v>
      </c>
      <c r="D265" s="115" t="s">
        <v>82</v>
      </c>
      <c r="E265" s="65">
        <f>'№4'!F392</f>
        <v>63.3</v>
      </c>
      <c r="F265" s="65">
        <f>'№4'!G392</f>
        <v>42.5</v>
      </c>
      <c r="G265" s="65">
        <f>'№4'!H392</f>
        <v>36.8</v>
      </c>
    </row>
    <row r="266" spans="1:7" ht="49.5">
      <c r="A266" s="56" t="s">
        <v>57</v>
      </c>
      <c r="B266" s="10" t="s">
        <v>149</v>
      </c>
      <c r="C266" s="10"/>
      <c r="D266" s="31" t="s">
        <v>244</v>
      </c>
      <c r="E266" s="65">
        <f>E267+E268+E269</f>
        <v>8601.9</v>
      </c>
      <c r="F266" s="65">
        <f>F267+F268+F269</f>
        <v>7969.400000000001</v>
      </c>
      <c r="G266" s="65">
        <f>G267+G268+G269</f>
        <v>7802.5</v>
      </c>
    </row>
    <row r="267" spans="1:7" ht="66">
      <c r="A267" s="56" t="s">
        <v>57</v>
      </c>
      <c r="B267" s="10" t="s">
        <v>149</v>
      </c>
      <c r="C267" s="105" t="s">
        <v>80</v>
      </c>
      <c r="D267" s="110" t="s">
        <v>428</v>
      </c>
      <c r="E267" s="65">
        <f>'№4'!F394</f>
        <v>6685.2</v>
      </c>
      <c r="F267" s="65">
        <f>'№4'!G394</f>
        <v>6685.2</v>
      </c>
      <c r="G267" s="65">
        <f>'№4'!H394</f>
        <v>6685.2</v>
      </c>
    </row>
    <row r="268" spans="1:7" ht="33">
      <c r="A268" s="56" t="s">
        <v>57</v>
      </c>
      <c r="B268" s="10" t="s">
        <v>149</v>
      </c>
      <c r="C268" s="106" t="s">
        <v>81</v>
      </c>
      <c r="D268" s="115" t="s">
        <v>82</v>
      </c>
      <c r="E268" s="65">
        <f>'№4'!F395</f>
        <v>1700.6</v>
      </c>
      <c r="F268" s="65">
        <f>'№4'!G395</f>
        <v>1139.4</v>
      </c>
      <c r="G268" s="65">
        <f>'№4'!H395</f>
        <v>991.3</v>
      </c>
    </row>
    <row r="269" spans="1:7" ht="16.5">
      <c r="A269" s="56" t="s">
        <v>57</v>
      </c>
      <c r="B269" s="10" t="s">
        <v>149</v>
      </c>
      <c r="C269" s="106" t="s">
        <v>83</v>
      </c>
      <c r="D269" s="116" t="s">
        <v>84</v>
      </c>
      <c r="E269" s="65">
        <f>'№4'!F396</f>
        <v>216.1</v>
      </c>
      <c r="F269" s="65">
        <f>'№4'!G396</f>
        <v>144.8</v>
      </c>
      <c r="G269" s="65">
        <f>'№4'!H396</f>
        <v>126</v>
      </c>
    </row>
    <row r="270" spans="1:7" ht="49.5">
      <c r="A270" s="56" t="s">
        <v>57</v>
      </c>
      <c r="B270" s="10" t="s">
        <v>151</v>
      </c>
      <c r="C270" s="10"/>
      <c r="D270" s="114" t="s">
        <v>150</v>
      </c>
      <c r="E270" s="65">
        <f>E271+E272</f>
        <v>4867.4</v>
      </c>
      <c r="F270" s="65">
        <f>F271+F272</f>
        <v>4600.4</v>
      </c>
      <c r="G270" s="65">
        <f>G271+G272</f>
        <v>4530</v>
      </c>
    </row>
    <row r="271" spans="1:7" ht="66">
      <c r="A271" s="56" t="s">
        <v>57</v>
      </c>
      <c r="B271" s="10" t="s">
        <v>151</v>
      </c>
      <c r="C271" s="108" t="s">
        <v>80</v>
      </c>
      <c r="D271" s="110" t="s">
        <v>428</v>
      </c>
      <c r="E271" s="65">
        <f>'№4'!F398</f>
        <v>4113.4</v>
      </c>
      <c r="F271" s="65">
        <f>'№4'!G398</f>
        <v>4113.4</v>
      </c>
      <c r="G271" s="65">
        <f>'№4'!H398</f>
        <v>4113.4</v>
      </c>
    </row>
    <row r="272" spans="1:7" ht="33">
      <c r="A272" s="56" t="s">
        <v>57</v>
      </c>
      <c r="B272" s="10" t="s">
        <v>151</v>
      </c>
      <c r="C272" s="108" t="s">
        <v>81</v>
      </c>
      <c r="D272" s="110" t="s">
        <v>82</v>
      </c>
      <c r="E272" s="65">
        <f>'№4'!F399</f>
        <v>754</v>
      </c>
      <c r="F272" s="65">
        <f>'№4'!G399</f>
        <v>487</v>
      </c>
      <c r="G272" s="65">
        <f>'№4'!H399</f>
        <v>416.6</v>
      </c>
    </row>
    <row r="273" spans="1:7" s="49" customFormat="1" ht="16.5">
      <c r="A273" s="34" t="s">
        <v>44</v>
      </c>
      <c r="B273" s="34"/>
      <c r="C273" s="34"/>
      <c r="D273" s="35" t="s">
        <v>107</v>
      </c>
      <c r="E273" s="66">
        <f aca="true" t="shared" si="24" ref="E273:G274">E274</f>
        <v>29623.8</v>
      </c>
      <c r="F273" s="66">
        <f t="shared" si="24"/>
        <v>21306.8</v>
      </c>
      <c r="G273" s="66">
        <f t="shared" si="24"/>
        <v>21942.800000000003</v>
      </c>
    </row>
    <row r="274" spans="1:7" ht="16.5">
      <c r="A274" s="33" t="s">
        <v>45</v>
      </c>
      <c r="B274" s="10"/>
      <c r="C274" s="108"/>
      <c r="D274" s="11" t="s">
        <v>466</v>
      </c>
      <c r="E274" s="65">
        <f t="shared" si="24"/>
        <v>29623.8</v>
      </c>
      <c r="F274" s="65">
        <f t="shared" si="24"/>
        <v>21306.8</v>
      </c>
      <c r="G274" s="65">
        <f t="shared" si="24"/>
        <v>21942.800000000003</v>
      </c>
    </row>
    <row r="275" spans="1:7" ht="33">
      <c r="A275" s="33" t="s">
        <v>45</v>
      </c>
      <c r="B275" s="10" t="s">
        <v>226</v>
      </c>
      <c r="C275" s="10"/>
      <c r="D275" s="73" t="s">
        <v>227</v>
      </c>
      <c r="E275" s="65">
        <f>E276+E295</f>
        <v>29623.8</v>
      </c>
      <c r="F275" s="65">
        <f>F276+F295</f>
        <v>21306.8</v>
      </c>
      <c r="G275" s="65">
        <f>G276+G295</f>
        <v>21942.800000000003</v>
      </c>
    </row>
    <row r="276" spans="1:7" ht="33">
      <c r="A276" s="33" t="s">
        <v>45</v>
      </c>
      <c r="B276" s="10" t="s">
        <v>228</v>
      </c>
      <c r="C276" s="10"/>
      <c r="D276" s="73" t="s">
        <v>229</v>
      </c>
      <c r="E276" s="65">
        <f>E277+E279+E281+E283+E287+E289+E291+E285</f>
        <v>22033.8</v>
      </c>
      <c r="F276" s="65">
        <f>F277+F279+F281+F283+F287+F289+F291+F285</f>
        <v>21306.8</v>
      </c>
      <c r="G276" s="65">
        <f>G277+G279+G281+G283+G287+G289+G291+G285</f>
        <v>21942.800000000003</v>
      </c>
    </row>
    <row r="277" spans="1:7" ht="33">
      <c r="A277" s="33" t="s">
        <v>45</v>
      </c>
      <c r="B277" s="10" t="s">
        <v>233</v>
      </c>
      <c r="C277" s="10"/>
      <c r="D277" s="73" t="s">
        <v>230</v>
      </c>
      <c r="E277" s="65">
        <f>E278</f>
        <v>9</v>
      </c>
      <c r="F277" s="65">
        <f>F278</f>
        <v>136</v>
      </c>
      <c r="G277" s="65">
        <f>G278</f>
        <v>119</v>
      </c>
    </row>
    <row r="278" spans="1:7" ht="33">
      <c r="A278" s="33" t="s">
        <v>45</v>
      </c>
      <c r="B278" s="10" t="s">
        <v>233</v>
      </c>
      <c r="C278" s="105" t="s">
        <v>81</v>
      </c>
      <c r="D278" s="11" t="s">
        <v>82</v>
      </c>
      <c r="E278" s="65">
        <f>'№4'!F155</f>
        <v>9</v>
      </c>
      <c r="F278" s="65">
        <f>'№4'!G155</f>
        <v>136</v>
      </c>
      <c r="G278" s="65">
        <f>'№4'!H155</f>
        <v>119</v>
      </c>
    </row>
    <row r="279" spans="1:7" ht="33">
      <c r="A279" s="33" t="s">
        <v>45</v>
      </c>
      <c r="B279" s="10" t="s">
        <v>234</v>
      </c>
      <c r="C279" s="10"/>
      <c r="D279" s="73" t="s">
        <v>231</v>
      </c>
      <c r="E279" s="65">
        <f>E280</f>
        <v>45</v>
      </c>
      <c r="F279" s="65">
        <f>F280</f>
        <v>30</v>
      </c>
      <c r="G279" s="65">
        <f>G280</f>
        <v>26</v>
      </c>
    </row>
    <row r="280" spans="1:7" ht="33">
      <c r="A280" s="33" t="s">
        <v>45</v>
      </c>
      <c r="B280" s="10" t="s">
        <v>234</v>
      </c>
      <c r="C280" s="105" t="s">
        <v>81</v>
      </c>
      <c r="D280" s="11" t="s">
        <v>82</v>
      </c>
      <c r="E280" s="65">
        <f>'№4'!F157</f>
        <v>45</v>
      </c>
      <c r="F280" s="65">
        <f>'№4'!G157</f>
        <v>30</v>
      </c>
      <c r="G280" s="65">
        <f>'№4'!H157</f>
        <v>26</v>
      </c>
    </row>
    <row r="281" spans="1:7" ht="33">
      <c r="A281" s="33" t="s">
        <v>45</v>
      </c>
      <c r="B281" s="10" t="s">
        <v>235</v>
      </c>
      <c r="C281" s="10"/>
      <c r="D281" s="73" t="s">
        <v>232</v>
      </c>
      <c r="E281" s="65">
        <f>E282</f>
        <v>189.3</v>
      </c>
      <c r="F281" s="65">
        <f>F282</f>
        <v>127</v>
      </c>
      <c r="G281" s="65">
        <f>G282</f>
        <v>110.7</v>
      </c>
    </row>
    <row r="282" spans="1:7" ht="33">
      <c r="A282" s="33" t="s">
        <v>45</v>
      </c>
      <c r="B282" s="10" t="s">
        <v>235</v>
      </c>
      <c r="C282" s="105" t="s">
        <v>81</v>
      </c>
      <c r="D282" s="11" t="s">
        <v>82</v>
      </c>
      <c r="E282" s="65">
        <f>'№4'!F159</f>
        <v>189.3</v>
      </c>
      <c r="F282" s="65">
        <f>'№4'!G159</f>
        <v>127</v>
      </c>
      <c r="G282" s="65">
        <f>'№4'!H159</f>
        <v>110.7</v>
      </c>
    </row>
    <row r="283" spans="1:7" ht="33">
      <c r="A283" s="33" t="s">
        <v>45</v>
      </c>
      <c r="B283" s="10" t="s">
        <v>236</v>
      </c>
      <c r="C283" s="10"/>
      <c r="D283" s="73" t="s">
        <v>237</v>
      </c>
      <c r="E283" s="65">
        <f>E284</f>
        <v>280</v>
      </c>
      <c r="F283" s="65">
        <f>F284</f>
        <v>188</v>
      </c>
      <c r="G283" s="65">
        <f>G284</f>
        <v>150</v>
      </c>
    </row>
    <row r="284" spans="1:7" ht="33">
      <c r="A284" s="33" t="s">
        <v>45</v>
      </c>
      <c r="B284" s="10" t="s">
        <v>236</v>
      </c>
      <c r="C284" s="105" t="s">
        <v>81</v>
      </c>
      <c r="D284" s="11" t="s">
        <v>82</v>
      </c>
      <c r="E284" s="65">
        <f>'№4'!F161</f>
        <v>280</v>
      </c>
      <c r="F284" s="65">
        <f>'№4'!G161</f>
        <v>188</v>
      </c>
      <c r="G284" s="65">
        <f>'№4'!H161</f>
        <v>150</v>
      </c>
    </row>
    <row r="285" spans="1:7" ht="16.5">
      <c r="A285" s="33" t="s">
        <v>45</v>
      </c>
      <c r="B285" s="10" t="s">
        <v>408</v>
      </c>
      <c r="C285" s="10"/>
      <c r="D285" s="73" t="s">
        <v>409</v>
      </c>
      <c r="E285" s="65">
        <f>E286</f>
        <v>195</v>
      </c>
      <c r="F285" s="65">
        <f>F286</f>
        <v>0</v>
      </c>
      <c r="G285" s="65">
        <f>G286</f>
        <v>0</v>
      </c>
    </row>
    <row r="286" spans="1:7" ht="33">
      <c r="A286" s="33" t="s">
        <v>45</v>
      </c>
      <c r="B286" s="10" t="s">
        <v>408</v>
      </c>
      <c r="C286" s="105" t="s">
        <v>81</v>
      </c>
      <c r="D286" s="11" t="s">
        <v>82</v>
      </c>
      <c r="E286" s="65">
        <f>'№4'!F163</f>
        <v>195</v>
      </c>
      <c r="F286" s="65">
        <f>'№4'!G163</f>
        <v>0</v>
      </c>
      <c r="G286" s="65">
        <f>'№4'!H163</f>
        <v>0</v>
      </c>
    </row>
    <row r="287" spans="1:7" ht="33">
      <c r="A287" s="33" t="s">
        <v>45</v>
      </c>
      <c r="B287" s="10" t="s">
        <v>239</v>
      </c>
      <c r="C287" s="10"/>
      <c r="D287" s="73" t="s">
        <v>238</v>
      </c>
      <c r="E287" s="65">
        <f>E288</f>
        <v>12552</v>
      </c>
      <c r="F287" s="65">
        <f>F288</f>
        <v>12068.4</v>
      </c>
      <c r="G287" s="65">
        <f>G288</f>
        <v>12387.6</v>
      </c>
    </row>
    <row r="288" spans="1:7" ht="33">
      <c r="A288" s="33" t="s">
        <v>45</v>
      </c>
      <c r="B288" s="10" t="s">
        <v>239</v>
      </c>
      <c r="C288" s="17">
        <v>600</v>
      </c>
      <c r="D288" s="11" t="s">
        <v>131</v>
      </c>
      <c r="E288" s="65">
        <f>'№4'!F165</f>
        <v>12552</v>
      </c>
      <c r="F288" s="65">
        <f>'№4'!G165</f>
        <v>12068.4</v>
      </c>
      <c r="G288" s="65">
        <f>'№4'!H165</f>
        <v>12387.6</v>
      </c>
    </row>
    <row r="289" spans="1:7" ht="49.5">
      <c r="A289" s="33" t="s">
        <v>45</v>
      </c>
      <c r="B289" s="10" t="s">
        <v>241</v>
      </c>
      <c r="C289" s="10"/>
      <c r="D289" s="73" t="s">
        <v>240</v>
      </c>
      <c r="E289" s="65">
        <f>E290</f>
        <v>53</v>
      </c>
      <c r="F289" s="65">
        <f>F290</f>
        <v>36</v>
      </c>
      <c r="G289" s="65">
        <f>G290</f>
        <v>31</v>
      </c>
    </row>
    <row r="290" spans="1:7" ht="33">
      <c r="A290" s="33" t="s">
        <v>45</v>
      </c>
      <c r="B290" s="10" t="s">
        <v>241</v>
      </c>
      <c r="C290" s="17">
        <v>600</v>
      </c>
      <c r="D290" s="11" t="s">
        <v>131</v>
      </c>
      <c r="E290" s="65">
        <f>'№4'!F167</f>
        <v>53</v>
      </c>
      <c r="F290" s="65">
        <f>'№4'!G167</f>
        <v>36</v>
      </c>
      <c r="G290" s="65">
        <f>'№4'!H167</f>
        <v>31</v>
      </c>
    </row>
    <row r="291" spans="1:7" ht="16.5">
      <c r="A291" s="33" t="s">
        <v>45</v>
      </c>
      <c r="B291" s="10" t="s">
        <v>242</v>
      </c>
      <c r="C291" s="10"/>
      <c r="D291" s="73" t="s">
        <v>243</v>
      </c>
      <c r="E291" s="65">
        <f>E292+E293+E294</f>
        <v>8710.5</v>
      </c>
      <c r="F291" s="65">
        <f>F292+F293+F294</f>
        <v>8721.4</v>
      </c>
      <c r="G291" s="65">
        <f>G292+G293+G294</f>
        <v>9118.500000000002</v>
      </c>
    </row>
    <row r="292" spans="1:7" ht="66">
      <c r="A292" s="33" t="s">
        <v>45</v>
      </c>
      <c r="B292" s="10" t="s">
        <v>242</v>
      </c>
      <c r="C292" s="10" t="s">
        <v>80</v>
      </c>
      <c r="D292" s="11" t="s">
        <v>428</v>
      </c>
      <c r="E292" s="65">
        <f>'№4'!F169</f>
        <v>7361.9</v>
      </c>
      <c r="F292" s="65">
        <f>'№4'!G169</f>
        <v>7817.8</v>
      </c>
      <c r="G292" s="65">
        <f>'№4'!H169</f>
        <v>8332.2</v>
      </c>
    </row>
    <row r="293" spans="1:7" ht="33">
      <c r="A293" s="33" t="s">
        <v>45</v>
      </c>
      <c r="B293" s="10" t="s">
        <v>242</v>
      </c>
      <c r="C293" s="10" t="s">
        <v>81</v>
      </c>
      <c r="D293" s="11" t="s">
        <v>82</v>
      </c>
      <c r="E293" s="65">
        <f>'№4'!F170</f>
        <v>1212.1</v>
      </c>
      <c r="F293" s="65">
        <f>'№4'!G170</f>
        <v>812.2</v>
      </c>
      <c r="G293" s="65">
        <f>'№4'!H170</f>
        <v>706.7</v>
      </c>
    </row>
    <row r="294" spans="1:7" ht="16.5">
      <c r="A294" s="33" t="s">
        <v>45</v>
      </c>
      <c r="B294" s="10" t="s">
        <v>242</v>
      </c>
      <c r="C294" s="10" t="s">
        <v>83</v>
      </c>
      <c r="D294" s="11" t="s">
        <v>84</v>
      </c>
      <c r="E294" s="65">
        <f>'№4'!F171</f>
        <v>136.5</v>
      </c>
      <c r="F294" s="65">
        <f>'№4'!G171</f>
        <v>91.4</v>
      </c>
      <c r="G294" s="65">
        <f>'№4'!H171</f>
        <v>79.6</v>
      </c>
    </row>
    <row r="295" spans="1:7" ht="33">
      <c r="A295" s="33" t="s">
        <v>45</v>
      </c>
      <c r="B295" s="10" t="s">
        <v>246</v>
      </c>
      <c r="C295" s="108"/>
      <c r="D295" s="11" t="s">
        <v>245</v>
      </c>
      <c r="E295" s="65">
        <f aca="true" t="shared" si="25" ref="E295:G296">E296</f>
        <v>7590</v>
      </c>
      <c r="F295" s="65">
        <f t="shared" si="25"/>
        <v>0</v>
      </c>
      <c r="G295" s="65">
        <f t="shared" si="25"/>
        <v>0</v>
      </c>
    </row>
    <row r="296" spans="1:7" ht="16.5">
      <c r="A296" s="33" t="s">
        <v>45</v>
      </c>
      <c r="B296" s="10" t="s">
        <v>111</v>
      </c>
      <c r="C296" s="108"/>
      <c r="D296" s="11" t="s">
        <v>379</v>
      </c>
      <c r="E296" s="65">
        <f t="shared" si="25"/>
        <v>7590</v>
      </c>
      <c r="F296" s="65">
        <f t="shared" si="25"/>
        <v>0</v>
      </c>
      <c r="G296" s="65">
        <f t="shared" si="25"/>
        <v>0</v>
      </c>
    </row>
    <row r="297" spans="1:7" ht="33">
      <c r="A297" s="33" t="s">
        <v>45</v>
      </c>
      <c r="B297" s="10" t="s">
        <v>111</v>
      </c>
      <c r="C297" s="33" t="s">
        <v>85</v>
      </c>
      <c r="D297" s="11" t="s">
        <v>247</v>
      </c>
      <c r="E297" s="65">
        <f>'№4'!F174</f>
        <v>7590</v>
      </c>
      <c r="F297" s="65">
        <f>'№4'!G174</f>
        <v>0</v>
      </c>
      <c r="G297" s="65">
        <f>'№4'!H174</f>
        <v>0</v>
      </c>
    </row>
    <row r="298" spans="1:7" s="49" customFormat="1" ht="16.5">
      <c r="A298" s="34" t="s">
        <v>42</v>
      </c>
      <c r="B298" s="34"/>
      <c r="C298" s="34"/>
      <c r="D298" s="35" t="s">
        <v>34</v>
      </c>
      <c r="E298" s="66">
        <f>E299+E304+E332</f>
        <v>18079.5</v>
      </c>
      <c r="F298" s="66">
        <f>F299+F304+F332</f>
        <v>14623.5</v>
      </c>
      <c r="G298" s="66">
        <f>G299+G304+G332</f>
        <v>14370.9</v>
      </c>
    </row>
    <row r="299" spans="1:7" ht="16.5">
      <c r="A299" s="17">
        <v>1001</v>
      </c>
      <c r="B299" s="56"/>
      <c r="C299" s="38"/>
      <c r="D299" s="11" t="s">
        <v>35</v>
      </c>
      <c r="E299" s="65">
        <f>E300</f>
        <v>2101.5</v>
      </c>
      <c r="F299" s="65">
        <f aca="true" t="shared" si="26" ref="F299:G301">F300</f>
        <v>2101.5</v>
      </c>
      <c r="G299" s="65">
        <f t="shared" si="26"/>
        <v>2101.5</v>
      </c>
    </row>
    <row r="300" spans="1:7" ht="49.5">
      <c r="A300" s="56" t="s">
        <v>58</v>
      </c>
      <c r="B300" s="10" t="s">
        <v>424</v>
      </c>
      <c r="C300" s="33"/>
      <c r="D300" s="31" t="s">
        <v>390</v>
      </c>
      <c r="E300" s="65">
        <f>E301</f>
        <v>2101.5</v>
      </c>
      <c r="F300" s="65">
        <f t="shared" si="26"/>
        <v>2101.5</v>
      </c>
      <c r="G300" s="65">
        <f t="shared" si="26"/>
        <v>2101.5</v>
      </c>
    </row>
    <row r="301" spans="1:7" ht="16.5">
      <c r="A301" s="56" t="s">
        <v>58</v>
      </c>
      <c r="B301" s="10" t="s">
        <v>248</v>
      </c>
      <c r="C301" s="33"/>
      <c r="D301" s="11" t="s">
        <v>249</v>
      </c>
      <c r="E301" s="65">
        <f>E302</f>
        <v>2101.5</v>
      </c>
      <c r="F301" s="65">
        <f t="shared" si="26"/>
        <v>2101.5</v>
      </c>
      <c r="G301" s="65">
        <f t="shared" si="26"/>
        <v>2101.5</v>
      </c>
    </row>
    <row r="302" spans="1:7" ht="49.5">
      <c r="A302" s="56" t="s">
        <v>58</v>
      </c>
      <c r="B302" s="10" t="s">
        <v>250</v>
      </c>
      <c r="C302" s="33"/>
      <c r="D302" s="11" t="s">
        <v>79</v>
      </c>
      <c r="E302" s="65">
        <f>E303</f>
        <v>2101.5</v>
      </c>
      <c r="F302" s="65">
        <f>F303</f>
        <v>2101.5</v>
      </c>
      <c r="G302" s="65">
        <f>G303</f>
        <v>2101.5</v>
      </c>
    </row>
    <row r="303" spans="1:7" ht="16.5">
      <c r="A303" s="56" t="s">
        <v>58</v>
      </c>
      <c r="B303" s="10" t="s">
        <v>250</v>
      </c>
      <c r="C303" s="17" t="s">
        <v>86</v>
      </c>
      <c r="D303" s="11" t="s">
        <v>87</v>
      </c>
      <c r="E303" s="65">
        <f>'№4'!F180</f>
        <v>2101.5</v>
      </c>
      <c r="F303" s="65">
        <f>'№4'!G180</f>
        <v>2101.5</v>
      </c>
      <c r="G303" s="65">
        <f>'№4'!H180</f>
        <v>2101.5</v>
      </c>
    </row>
    <row r="304" spans="1:7" ht="16.5">
      <c r="A304" s="56" t="s">
        <v>43</v>
      </c>
      <c r="B304" s="56"/>
      <c r="C304" s="38"/>
      <c r="D304" s="11" t="s">
        <v>37</v>
      </c>
      <c r="E304" s="65">
        <f>E305+E311+E317</f>
        <v>4472.7</v>
      </c>
      <c r="F304" s="65">
        <f>F305+F311+F317</f>
        <v>3157.2</v>
      </c>
      <c r="G304" s="65">
        <f>G305+G311+G317</f>
        <v>2904.6</v>
      </c>
    </row>
    <row r="305" spans="1:7" ht="49.5">
      <c r="A305" s="56" t="s">
        <v>43</v>
      </c>
      <c r="B305" s="56" t="s">
        <v>125</v>
      </c>
      <c r="C305" s="38"/>
      <c r="D305" s="11" t="s">
        <v>123</v>
      </c>
      <c r="E305" s="65">
        <f>E306</f>
        <v>287.90000000000003</v>
      </c>
      <c r="F305" s="65">
        <f aca="true" t="shared" si="27" ref="F305:G307">F306</f>
        <v>265.8</v>
      </c>
      <c r="G305" s="65">
        <f t="shared" si="27"/>
        <v>265.8</v>
      </c>
    </row>
    <row r="306" spans="1:7" ht="33">
      <c r="A306" s="56" t="s">
        <v>43</v>
      </c>
      <c r="B306" s="56" t="s">
        <v>126</v>
      </c>
      <c r="C306" s="38"/>
      <c r="D306" s="11" t="s">
        <v>124</v>
      </c>
      <c r="E306" s="65">
        <f>E307+E309</f>
        <v>287.90000000000003</v>
      </c>
      <c r="F306" s="65">
        <f>F307+F309</f>
        <v>265.8</v>
      </c>
      <c r="G306" s="65">
        <f>G307+G309</f>
        <v>265.8</v>
      </c>
    </row>
    <row r="307" spans="1:7" ht="82.5">
      <c r="A307" s="82" t="s">
        <v>43</v>
      </c>
      <c r="B307" s="10" t="s">
        <v>388</v>
      </c>
      <c r="C307" s="10"/>
      <c r="D307" s="73" t="s">
        <v>152</v>
      </c>
      <c r="E307" s="65">
        <f>E308</f>
        <v>265.8</v>
      </c>
      <c r="F307" s="65">
        <f t="shared" si="27"/>
        <v>265.8</v>
      </c>
      <c r="G307" s="65">
        <f t="shared" si="27"/>
        <v>265.8</v>
      </c>
    </row>
    <row r="308" spans="1:7" ht="16.5">
      <c r="A308" s="17">
        <v>1003</v>
      </c>
      <c r="B308" s="69" t="s">
        <v>388</v>
      </c>
      <c r="C308" s="38" t="s">
        <v>86</v>
      </c>
      <c r="D308" s="11" t="s">
        <v>87</v>
      </c>
      <c r="E308" s="65">
        <f>'№4'!F405</f>
        <v>265.8</v>
      </c>
      <c r="F308" s="65">
        <f>'№4'!G405</f>
        <v>265.8</v>
      </c>
      <c r="G308" s="65">
        <f>'№4'!H405</f>
        <v>265.8</v>
      </c>
    </row>
    <row r="309" spans="1:7" ht="132">
      <c r="A309" s="56" t="s">
        <v>43</v>
      </c>
      <c r="B309" s="10" t="s">
        <v>482</v>
      </c>
      <c r="C309" s="38"/>
      <c r="D309" s="73" t="s">
        <v>483</v>
      </c>
      <c r="E309" s="65">
        <f>E310</f>
        <v>22.1</v>
      </c>
      <c r="F309" s="65">
        <f>F310</f>
        <v>0</v>
      </c>
      <c r="G309" s="65">
        <f>G310</f>
        <v>0</v>
      </c>
    </row>
    <row r="310" spans="1:7" ht="16.5">
      <c r="A310" s="17">
        <v>1003</v>
      </c>
      <c r="B310" s="10" t="s">
        <v>482</v>
      </c>
      <c r="C310" s="38" t="s">
        <v>86</v>
      </c>
      <c r="D310" s="11" t="s">
        <v>87</v>
      </c>
      <c r="E310" s="65">
        <f>'№4'!F407</f>
        <v>22.1</v>
      </c>
      <c r="F310" s="65">
        <f>'№4'!G407</f>
        <v>0</v>
      </c>
      <c r="G310" s="65">
        <f>'№4'!H407</f>
        <v>0</v>
      </c>
    </row>
    <row r="311" spans="1:7" ht="57" customHeight="1">
      <c r="A311" s="56" t="s">
        <v>43</v>
      </c>
      <c r="B311" s="10" t="s">
        <v>222</v>
      </c>
      <c r="C311" s="17"/>
      <c r="D311" s="11" t="s">
        <v>220</v>
      </c>
      <c r="E311" s="65">
        <f>E312</f>
        <v>2845.9</v>
      </c>
      <c r="F311" s="65">
        <f aca="true" t="shared" si="28" ref="F311:G313">F312</f>
        <v>1947.8</v>
      </c>
      <c r="G311" s="65">
        <f t="shared" si="28"/>
        <v>1798.2</v>
      </c>
    </row>
    <row r="312" spans="1:7" ht="21.75" customHeight="1">
      <c r="A312" s="56" t="s">
        <v>43</v>
      </c>
      <c r="B312" s="10" t="s">
        <v>310</v>
      </c>
      <c r="C312" s="17"/>
      <c r="D312" s="11" t="s">
        <v>309</v>
      </c>
      <c r="E312" s="65">
        <f>E313+E315</f>
        <v>2845.9</v>
      </c>
      <c r="F312" s="65">
        <f>F313+F315</f>
        <v>1947.8</v>
      </c>
      <c r="G312" s="65">
        <f>G313+G315</f>
        <v>1798.2</v>
      </c>
    </row>
    <row r="313" spans="1:7" ht="33">
      <c r="A313" s="56" t="s">
        <v>43</v>
      </c>
      <c r="B313" s="10" t="s">
        <v>311</v>
      </c>
      <c r="C313" s="17"/>
      <c r="D313" s="11" t="s">
        <v>312</v>
      </c>
      <c r="E313" s="65">
        <f>E314</f>
        <v>1798.2</v>
      </c>
      <c r="F313" s="65">
        <f t="shared" si="28"/>
        <v>1947.8</v>
      </c>
      <c r="G313" s="65">
        <f t="shared" si="28"/>
        <v>1798.2</v>
      </c>
    </row>
    <row r="314" spans="1:7" ht="16.5">
      <c r="A314" s="56" t="s">
        <v>43</v>
      </c>
      <c r="B314" s="10" t="s">
        <v>311</v>
      </c>
      <c r="C314" s="17" t="s">
        <v>86</v>
      </c>
      <c r="D314" s="11" t="s">
        <v>87</v>
      </c>
      <c r="E314" s="65">
        <f>'№4'!F325</f>
        <v>1798.2</v>
      </c>
      <c r="F314" s="65">
        <f>'№4'!G325</f>
        <v>1947.8</v>
      </c>
      <c r="G314" s="65">
        <f>'№4'!H325</f>
        <v>1798.2</v>
      </c>
    </row>
    <row r="315" spans="1:7" ht="49.5">
      <c r="A315" s="56" t="s">
        <v>43</v>
      </c>
      <c r="B315" s="10" t="s">
        <v>484</v>
      </c>
      <c r="C315" s="17"/>
      <c r="D315" s="11" t="s">
        <v>485</v>
      </c>
      <c r="E315" s="65">
        <f>E316</f>
        <v>1047.7</v>
      </c>
      <c r="F315" s="65">
        <f>F316</f>
        <v>0</v>
      </c>
      <c r="G315" s="65">
        <f>G316</f>
        <v>0</v>
      </c>
    </row>
    <row r="316" spans="1:7" ht="16.5">
      <c r="A316" s="56" t="s">
        <v>43</v>
      </c>
      <c r="B316" s="10" t="s">
        <v>484</v>
      </c>
      <c r="C316" s="17" t="s">
        <v>86</v>
      </c>
      <c r="D316" s="11" t="s">
        <v>87</v>
      </c>
      <c r="E316" s="65">
        <f>'№4'!F327</f>
        <v>1047.7</v>
      </c>
      <c r="F316" s="65">
        <f>'№4'!G327</f>
        <v>0</v>
      </c>
      <c r="G316" s="65">
        <f>'№4'!H327</f>
        <v>0</v>
      </c>
    </row>
    <row r="317" spans="1:7" ht="49.5">
      <c r="A317" s="56" t="s">
        <v>43</v>
      </c>
      <c r="B317" s="10" t="s">
        <v>424</v>
      </c>
      <c r="C317" s="33"/>
      <c r="D317" s="31" t="s">
        <v>390</v>
      </c>
      <c r="E317" s="65">
        <f>E318+E321</f>
        <v>1338.8999999999999</v>
      </c>
      <c r="F317" s="65">
        <f>F318+F321</f>
        <v>943.6</v>
      </c>
      <c r="G317" s="65">
        <f>G318+G321</f>
        <v>840.6</v>
      </c>
    </row>
    <row r="318" spans="1:7" ht="49.5">
      <c r="A318" s="56" t="s">
        <v>43</v>
      </c>
      <c r="B318" s="56" t="s">
        <v>261</v>
      </c>
      <c r="C318" s="38"/>
      <c r="D318" s="11" t="s">
        <v>262</v>
      </c>
      <c r="E318" s="65">
        <f aca="true" t="shared" si="29" ref="E318:G319">E319</f>
        <v>300</v>
      </c>
      <c r="F318" s="65">
        <f t="shared" si="29"/>
        <v>200</v>
      </c>
      <c r="G318" s="65">
        <f t="shared" si="29"/>
        <v>175</v>
      </c>
    </row>
    <row r="319" spans="1:7" ht="33">
      <c r="A319" s="56" t="s">
        <v>43</v>
      </c>
      <c r="B319" s="56" t="s">
        <v>263</v>
      </c>
      <c r="C319" s="38"/>
      <c r="D319" s="11" t="s">
        <v>264</v>
      </c>
      <c r="E319" s="65">
        <f t="shared" si="29"/>
        <v>300</v>
      </c>
      <c r="F319" s="65">
        <f t="shared" si="29"/>
        <v>200</v>
      </c>
      <c r="G319" s="65">
        <f t="shared" si="29"/>
        <v>175</v>
      </c>
    </row>
    <row r="320" spans="1:7" ht="33">
      <c r="A320" s="56" t="s">
        <v>43</v>
      </c>
      <c r="B320" s="56" t="s">
        <v>263</v>
      </c>
      <c r="C320" s="17">
        <v>600</v>
      </c>
      <c r="D320" s="11" t="s">
        <v>131</v>
      </c>
      <c r="E320" s="65">
        <f>'№4'!F185</f>
        <v>300</v>
      </c>
      <c r="F320" s="65">
        <f>'№4'!G185</f>
        <v>200</v>
      </c>
      <c r="G320" s="65">
        <f>'№4'!H185</f>
        <v>175</v>
      </c>
    </row>
    <row r="321" spans="1:7" ht="22.5" customHeight="1">
      <c r="A321" s="56" t="s">
        <v>43</v>
      </c>
      <c r="B321" s="56" t="s">
        <v>248</v>
      </c>
      <c r="C321" s="38"/>
      <c r="D321" s="11" t="s">
        <v>249</v>
      </c>
      <c r="E321" s="65">
        <f>E322+E324+E326+E328+E330</f>
        <v>1038.8999999999999</v>
      </c>
      <c r="F321" s="65">
        <f>F322+F324+F326+F328+F330</f>
        <v>743.6</v>
      </c>
      <c r="G321" s="65">
        <f>G322+G324+G326+G328+G330</f>
        <v>665.6</v>
      </c>
    </row>
    <row r="322" spans="1:7" ht="33">
      <c r="A322" s="56" t="s">
        <v>43</v>
      </c>
      <c r="B322" s="56" t="s">
        <v>252</v>
      </c>
      <c r="C322" s="38"/>
      <c r="D322" s="11" t="s">
        <v>251</v>
      </c>
      <c r="E322" s="65">
        <f>E323</f>
        <v>150</v>
      </c>
      <c r="F322" s="65">
        <f>F323</f>
        <v>100</v>
      </c>
      <c r="G322" s="65">
        <f>G323</f>
        <v>87.5</v>
      </c>
    </row>
    <row r="323" spans="1:7" ht="24.75" customHeight="1">
      <c r="A323" s="56" t="s">
        <v>43</v>
      </c>
      <c r="B323" s="56" t="s">
        <v>252</v>
      </c>
      <c r="C323" s="38" t="s">
        <v>86</v>
      </c>
      <c r="D323" s="11" t="s">
        <v>87</v>
      </c>
      <c r="E323" s="65">
        <f>'№4'!F188</f>
        <v>150</v>
      </c>
      <c r="F323" s="65">
        <f>'№4'!G188</f>
        <v>100</v>
      </c>
      <c r="G323" s="65">
        <f>'№4'!H188</f>
        <v>87.5</v>
      </c>
    </row>
    <row r="324" spans="1:7" ht="33">
      <c r="A324" s="56" t="s">
        <v>43</v>
      </c>
      <c r="B324" s="56" t="s">
        <v>254</v>
      </c>
      <c r="C324" s="38"/>
      <c r="D324" s="11" t="s">
        <v>253</v>
      </c>
      <c r="E324" s="65">
        <f>E325</f>
        <v>312</v>
      </c>
      <c r="F324" s="65">
        <f>F325</f>
        <v>209</v>
      </c>
      <c r="G324" s="65">
        <f>G325</f>
        <v>181.9</v>
      </c>
    </row>
    <row r="325" spans="1:7" ht="24.75" customHeight="1">
      <c r="A325" s="56" t="s">
        <v>43</v>
      </c>
      <c r="B325" s="56" t="s">
        <v>254</v>
      </c>
      <c r="C325" s="38" t="s">
        <v>86</v>
      </c>
      <c r="D325" s="11" t="s">
        <v>87</v>
      </c>
      <c r="E325" s="65">
        <f>'№4'!F190</f>
        <v>312</v>
      </c>
      <c r="F325" s="65">
        <f>'№4'!G190</f>
        <v>209</v>
      </c>
      <c r="G325" s="65">
        <f>'№4'!H190</f>
        <v>181.9</v>
      </c>
    </row>
    <row r="326" spans="1:7" ht="49.5">
      <c r="A326" s="56" t="s">
        <v>43</v>
      </c>
      <c r="B326" s="56" t="s">
        <v>257</v>
      </c>
      <c r="C326" s="38"/>
      <c r="D326" s="11" t="s">
        <v>255</v>
      </c>
      <c r="E326" s="65">
        <f>E327</f>
        <v>233.3</v>
      </c>
      <c r="F326" s="65">
        <f>F327</f>
        <v>157</v>
      </c>
      <c r="G326" s="65">
        <f>G327</f>
        <v>136</v>
      </c>
    </row>
    <row r="327" spans="1:7" ht="26.25" customHeight="1">
      <c r="A327" s="56" t="s">
        <v>43</v>
      </c>
      <c r="B327" s="56" t="s">
        <v>257</v>
      </c>
      <c r="C327" s="38" t="s">
        <v>86</v>
      </c>
      <c r="D327" s="11" t="s">
        <v>87</v>
      </c>
      <c r="E327" s="65">
        <f>'№4'!F192</f>
        <v>233.3</v>
      </c>
      <c r="F327" s="65">
        <f>'№4'!G192</f>
        <v>157</v>
      </c>
      <c r="G327" s="65">
        <f>'№4'!H192</f>
        <v>136</v>
      </c>
    </row>
    <row r="328" spans="1:7" ht="33">
      <c r="A328" s="56" t="s">
        <v>43</v>
      </c>
      <c r="B328" s="56" t="s">
        <v>258</v>
      </c>
      <c r="C328" s="38"/>
      <c r="D328" s="11" t="s">
        <v>256</v>
      </c>
      <c r="E328" s="65">
        <f>E329</f>
        <v>200</v>
      </c>
      <c r="F328" s="65">
        <f>F329</f>
        <v>134</v>
      </c>
      <c r="G328" s="65">
        <f>G329</f>
        <v>116.6</v>
      </c>
    </row>
    <row r="329" spans="1:7" ht="25.5" customHeight="1">
      <c r="A329" s="33" t="s">
        <v>43</v>
      </c>
      <c r="B329" s="56" t="s">
        <v>258</v>
      </c>
      <c r="C329" s="38" t="s">
        <v>86</v>
      </c>
      <c r="D329" s="11" t="s">
        <v>87</v>
      </c>
      <c r="E329" s="65">
        <f>'№4'!F194</f>
        <v>200</v>
      </c>
      <c r="F329" s="65">
        <f>'№4'!G194</f>
        <v>134</v>
      </c>
      <c r="G329" s="65">
        <f>'№4'!H194</f>
        <v>116.6</v>
      </c>
    </row>
    <row r="330" spans="1:7" ht="33">
      <c r="A330" s="33" t="s">
        <v>43</v>
      </c>
      <c r="B330" s="56" t="s">
        <v>259</v>
      </c>
      <c r="C330" s="38"/>
      <c r="D330" s="11" t="s">
        <v>260</v>
      </c>
      <c r="E330" s="65">
        <f>E331</f>
        <v>143.6</v>
      </c>
      <c r="F330" s="65">
        <f>F331</f>
        <v>143.6</v>
      </c>
      <c r="G330" s="65">
        <f>G331</f>
        <v>143.6</v>
      </c>
    </row>
    <row r="331" spans="1:7" ht="24.75" customHeight="1">
      <c r="A331" s="33" t="s">
        <v>43</v>
      </c>
      <c r="B331" s="56" t="s">
        <v>259</v>
      </c>
      <c r="C331" s="38" t="s">
        <v>86</v>
      </c>
      <c r="D331" s="11" t="s">
        <v>87</v>
      </c>
      <c r="E331" s="65">
        <f>'№4'!F196</f>
        <v>143.6</v>
      </c>
      <c r="F331" s="65">
        <f>'№4'!G196</f>
        <v>143.6</v>
      </c>
      <c r="G331" s="65">
        <f>'№4'!H196</f>
        <v>143.6</v>
      </c>
    </row>
    <row r="332" spans="1:7" ht="16.5">
      <c r="A332" s="33" t="s">
        <v>153</v>
      </c>
      <c r="B332" s="10"/>
      <c r="C332" s="108"/>
      <c r="D332" s="11" t="s">
        <v>154</v>
      </c>
      <c r="E332" s="65">
        <f>E333+E337</f>
        <v>11505.3</v>
      </c>
      <c r="F332" s="65">
        <f>F333+F337</f>
        <v>9364.8</v>
      </c>
      <c r="G332" s="65">
        <f>G333+G337</f>
        <v>9364.8</v>
      </c>
    </row>
    <row r="333" spans="1:7" ht="49.5">
      <c r="A333" s="17">
        <v>1004</v>
      </c>
      <c r="B333" s="56" t="s">
        <v>125</v>
      </c>
      <c r="C333" s="38"/>
      <c r="D333" s="11" t="s">
        <v>123</v>
      </c>
      <c r="E333" s="65">
        <f>E334</f>
        <v>5083.8</v>
      </c>
      <c r="F333" s="65">
        <f aca="true" t="shared" si="30" ref="F333:G335">F334</f>
        <v>5083.8</v>
      </c>
      <c r="G333" s="65">
        <f t="shared" si="30"/>
        <v>5083.8</v>
      </c>
    </row>
    <row r="334" spans="1:7" ht="33">
      <c r="A334" s="17">
        <v>1004</v>
      </c>
      <c r="B334" s="56" t="s">
        <v>126</v>
      </c>
      <c r="C334" s="38"/>
      <c r="D334" s="11" t="s">
        <v>124</v>
      </c>
      <c r="E334" s="65">
        <f>E335</f>
        <v>5083.8</v>
      </c>
      <c r="F334" s="65">
        <f t="shared" si="30"/>
        <v>5083.8</v>
      </c>
      <c r="G334" s="65">
        <f t="shared" si="30"/>
        <v>5083.8</v>
      </c>
    </row>
    <row r="335" spans="1:7" ht="66">
      <c r="A335" s="17">
        <v>1004</v>
      </c>
      <c r="B335" s="10" t="s">
        <v>155</v>
      </c>
      <c r="C335" s="10"/>
      <c r="D335" s="73" t="s">
        <v>156</v>
      </c>
      <c r="E335" s="65">
        <f>E336</f>
        <v>5083.8</v>
      </c>
      <c r="F335" s="65">
        <f t="shared" si="30"/>
        <v>5083.8</v>
      </c>
      <c r="G335" s="65">
        <f t="shared" si="30"/>
        <v>5083.8</v>
      </c>
    </row>
    <row r="336" spans="1:7" ht="16.5">
      <c r="A336" s="56" t="s">
        <v>153</v>
      </c>
      <c r="B336" s="10" t="s">
        <v>155</v>
      </c>
      <c r="C336" s="38" t="s">
        <v>86</v>
      </c>
      <c r="D336" s="11" t="s">
        <v>87</v>
      </c>
      <c r="E336" s="65">
        <f>'№4'!F412</f>
        <v>5083.8</v>
      </c>
      <c r="F336" s="65">
        <f>'№4'!G412</f>
        <v>5083.8</v>
      </c>
      <c r="G336" s="65">
        <f>'№4'!H412</f>
        <v>5083.8</v>
      </c>
    </row>
    <row r="337" spans="1:7" ht="57.75" customHeight="1">
      <c r="A337" s="33" t="s">
        <v>153</v>
      </c>
      <c r="B337" s="10" t="s">
        <v>222</v>
      </c>
      <c r="C337" s="108"/>
      <c r="D337" s="11" t="s">
        <v>220</v>
      </c>
      <c r="E337" s="65">
        <f>E338</f>
        <v>6421.5</v>
      </c>
      <c r="F337" s="65">
        <f>F338</f>
        <v>4281</v>
      </c>
      <c r="G337" s="65">
        <f>G338</f>
        <v>4281</v>
      </c>
    </row>
    <row r="338" spans="1:7" ht="33">
      <c r="A338" s="33" t="s">
        <v>153</v>
      </c>
      <c r="B338" s="10" t="s">
        <v>223</v>
      </c>
      <c r="C338" s="10"/>
      <c r="D338" s="73" t="s">
        <v>221</v>
      </c>
      <c r="E338" s="65">
        <f>E339+E341</f>
        <v>6421.5</v>
      </c>
      <c r="F338" s="65">
        <f>F339+F341</f>
        <v>4281</v>
      </c>
      <c r="G338" s="65">
        <f>G339+G341</f>
        <v>4281</v>
      </c>
    </row>
    <row r="339" spans="1:7" ht="49.5">
      <c r="A339" s="33" t="s">
        <v>153</v>
      </c>
      <c r="B339" s="10" t="s">
        <v>225</v>
      </c>
      <c r="C339" s="10"/>
      <c r="D339" s="73" t="s">
        <v>224</v>
      </c>
      <c r="E339" s="65">
        <f>E340</f>
        <v>2140.5</v>
      </c>
      <c r="F339" s="65">
        <f>F340</f>
        <v>0</v>
      </c>
      <c r="G339" s="65">
        <f>G340</f>
        <v>0</v>
      </c>
    </row>
    <row r="340" spans="1:7" ht="16.5">
      <c r="A340" s="33" t="s">
        <v>153</v>
      </c>
      <c r="B340" s="10" t="s">
        <v>225</v>
      </c>
      <c r="C340" s="17" t="s">
        <v>86</v>
      </c>
      <c r="D340" s="11" t="s">
        <v>87</v>
      </c>
      <c r="E340" s="65">
        <f>'№4'!F272</f>
        <v>2140.5</v>
      </c>
      <c r="F340" s="65">
        <f>'№4'!G272</f>
        <v>0</v>
      </c>
      <c r="G340" s="65">
        <f>'№4'!H272</f>
        <v>0</v>
      </c>
    </row>
    <row r="341" spans="1:7" ht="66">
      <c r="A341" s="33" t="s">
        <v>153</v>
      </c>
      <c r="B341" s="10" t="s">
        <v>362</v>
      </c>
      <c r="C341" s="17"/>
      <c r="D341" s="73" t="s">
        <v>417</v>
      </c>
      <c r="E341" s="65">
        <f>E342</f>
        <v>4281</v>
      </c>
      <c r="F341" s="65">
        <f>F342</f>
        <v>4281</v>
      </c>
      <c r="G341" s="65">
        <f>G342</f>
        <v>4281</v>
      </c>
    </row>
    <row r="342" spans="1:7" ht="16.5">
      <c r="A342" s="33" t="s">
        <v>153</v>
      </c>
      <c r="B342" s="10" t="s">
        <v>362</v>
      </c>
      <c r="C342" s="17" t="s">
        <v>86</v>
      </c>
      <c r="D342" s="11" t="s">
        <v>87</v>
      </c>
      <c r="E342" s="65">
        <f>'№4'!F274</f>
        <v>4281</v>
      </c>
      <c r="F342" s="65">
        <f>'№4'!G274</f>
        <v>4281</v>
      </c>
      <c r="G342" s="65">
        <f>'№4'!H274</f>
        <v>4281</v>
      </c>
    </row>
    <row r="343" spans="1:7" s="49" customFormat="1" ht="16.5">
      <c r="A343" s="34" t="s">
        <v>68</v>
      </c>
      <c r="B343" s="34"/>
      <c r="C343" s="34"/>
      <c r="D343" s="35" t="s">
        <v>33</v>
      </c>
      <c r="E343" s="66">
        <f>E344+E356</f>
        <v>13069.500000000002</v>
      </c>
      <c r="F343" s="66">
        <f>F344+F356</f>
        <v>11059.4</v>
      </c>
      <c r="G343" s="66">
        <f>G344+G356</f>
        <v>10529.4</v>
      </c>
    </row>
    <row r="344" spans="1:7" ht="16.5">
      <c r="A344" s="56" t="s">
        <v>195</v>
      </c>
      <c r="B344" s="56"/>
      <c r="C344" s="38"/>
      <c r="D344" s="27" t="s">
        <v>69</v>
      </c>
      <c r="E344" s="65">
        <f aca="true" t="shared" si="31" ref="E344:G345">E345</f>
        <v>10718.900000000001</v>
      </c>
      <c r="F344" s="65">
        <f t="shared" si="31"/>
        <v>8815</v>
      </c>
      <c r="G344" s="65">
        <f t="shared" si="31"/>
        <v>8312.9</v>
      </c>
    </row>
    <row r="345" spans="1:7" ht="49.5">
      <c r="A345" s="56" t="s">
        <v>195</v>
      </c>
      <c r="B345" s="56" t="s">
        <v>190</v>
      </c>
      <c r="C345" s="38"/>
      <c r="D345" s="11" t="s">
        <v>189</v>
      </c>
      <c r="E345" s="65">
        <f t="shared" si="31"/>
        <v>10718.900000000001</v>
      </c>
      <c r="F345" s="65">
        <f t="shared" si="31"/>
        <v>8815</v>
      </c>
      <c r="G345" s="65">
        <f t="shared" si="31"/>
        <v>8312.9</v>
      </c>
    </row>
    <row r="346" spans="1:7" ht="33">
      <c r="A346" s="56" t="s">
        <v>195</v>
      </c>
      <c r="B346" s="56" t="s">
        <v>192</v>
      </c>
      <c r="C346" s="38"/>
      <c r="D346" s="11" t="s">
        <v>191</v>
      </c>
      <c r="E346" s="65">
        <f>E347+E352+E354</f>
        <v>10718.900000000001</v>
      </c>
      <c r="F346" s="65">
        <f>F347+F352+F354</f>
        <v>8815</v>
      </c>
      <c r="G346" s="65">
        <f>G347+G352+G354</f>
        <v>8312.9</v>
      </c>
    </row>
    <row r="347" spans="1:7" ht="33">
      <c r="A347" s="56" t="s">
        <v>195</v>
      </c>
      <c r="B347" s="56" t="s">
        <v>199</v>
      </c>
      <c r="C347" s="38"/>
      <c r="D347" s="11" t="s">
        <v>196</v>
      </c>
      <c r="E347" s="65">
        <f>E349+E350+E348+E351</f>
        <v>1190.7</v>
      </c>
      <c r="F347" s="65">
        <f>F349+F350+F348+F351</f>
        <v>798</v>
      </c>
      <c r="G347" s="65">
        <f>G349+G350+G348+G351</f>
        <v>694.5</v>
      </c>
    </row>
    <row r="348" spans="1:7" ht="66">
      <c r="A348" s="56" t="s">
        <v>195</v>
      </c>
      <c r="B348" s="56" t="s">
        <v>199</v>
      </c>
      <c r="C348" s="105" t="s">
        <v>80</v>
      </c>
      <c r="D348" s="11" t="s">
        <v>428</v>
      </c>
      <c r="E348" s="65">
        <f>'№4'!F333</f>
        <v>387</v>
      </c>
      <c r="F348" s="65">
        <f>'№4'!G333</f>
        <v>0</v>
      </c>
      <c r="G348" s="65">
        <f>'№4'!H333</f>
        <v>0</v>
      </c>
    </row>
    <row r="349" spans="1:7" ht="33">
      <c r="A349" s="56" t="s">
        <v>195</v>
      </c>
      <c r="B349" s="56" t="s">
        <v>199</v>
      </c>
      <c r="C349" s="105" t="s">
        <v>81</v>
      </c>
      <c r="D349" s="11" t="s">
        <v>82</v>
      </c>
      <c r="E349" s="65">
        <f>'№4'!F334</f>
        <v>462.70000000000005</v>
      </c>
      <c r="F349" s="65">
        <f>'№4'!G334</f>
        <v>798</v>
      </c>
      <c r="G349" s="65">
        <f>'№4'!H334</f>
        <v>694.5</v>
      </c>
    </row>
    <row r="350" spans="1:7" ht="33">
      <c r="A350" s="56" t="s">
        <v>195</v>
      </c>
      <c r="B350" s="56" t="s">
        <v>199</v>
      </c>
      <c r="C350" s="17">
        <v>600</v>
      </c>
      <c r="D350" s="11" t="s">
        <v>131</v>
      </c>
      <c r="E350" s="65">
        <f>'№4'!F335</f>
        <v>275.5</v>
      </c>
      <c r="F350" s="65">
        <f>'№4'!G335</f>
        <v>0</v>
      </c>
      <c r="G350" s="65">
        <f>'№4'!H335</f>
        <v>0</v>
      </c>
    </row>
    <row r="351" spans="1:7" ht="33">
      <c r="A351" s="56" t="s">
        <v>195</v>
      </c>
      <c r="B351" s="56" t="s">
        <v>199</v>
      </c>
      <c r="C351" s="108" t="s">
        <v>83</v>
      </c>
      <c r="D351" s="11" t="s">
        <v>84</v>
      </c>
      <c r="E351" s="65">
        <f>'№4'!F336</f>
        <v>65.5</v>
      </c>
      <c r="F351" s="65">
        <f>'№4'!G336</f>
        <v>0</v>
      </c>
      <c r="G351" s="65">
        <f>'№4'!H336</f>
        <v>0</v>
      </c>
    </row>
    <row r="352" spans="1:7" ht="49.5">
      <c r="A352" s="56" t="s">
        <v>195</v>
      </c>
      <c r="B352" s="56" t="s">
        <v>200</v>
      </c>
      <c r="C352" s="38"/>
      <c r="D352" s="11" t="s">
        <v>197</v>
      </c>
      <c r="E352" s="65">
        <f>E353</f>
        <v>9147.1</v>
      </c>
      <c r="F352" s="65">
        <f>F353</f>
        <v>7738.1</v>
      </c>
      <c r="G352" s="65">
        <f>G353</f>
        <v>7366.5</v>
      </c>
    </row>
    <row r="353" spans="1:7" ht="33">
      <c r="A353" s="56" t="s">
        <v>195</v>
      </c>
      <c r="B353" s="56" t="s">
        <v>200</v>
      </c>
      <c r="C353" s="17">
        <v>600</v>
      </c>
      <c r="D353" s="11" t="s">
        <v>131</v>
      </c>
      <c r="E353" s="65">
        <f>'№4'!F338</f>
        <v>9147.1</v>
      </c>
      <c r="F353" s="65">
        <f>'№4'!G338</f>
        <v>7738.1</v>
      </c>
      <c r="G353" s="65">
        <f>'№4'!H338</f>
        <v>7366.5</v>
      </c>
    </row>
    <row r="354" spans="1:7" ht="49.5">
      <c r="A354" s="56" t="s">
        <v>195</v>
      </c>
      <c r="B354" s="56" t="s">
        <v>201</v>
      </c>
      <c r="C354" s="38"/>
      <c r="D354" s="11" t="s">
        <v>198</v>
      </c>
      <c r="E354" s="65">
        <f>E355</f>
        <v>381.1</v>
      </c>
      <c r="F354" s="65">
        <f>F355</f>
        <v>278.9</v>
      </c>
      <c r="G354" s="65">
        <f>G355</f>
        <v>251.9</v>
      </c>
    </row>
    <row r="355" spans="1:7" ht="33">
      <c r="A355" s="56" t="s">
        <v>195</v>
      </c>
      <c r="B355" s="56" t="s">
        <v>201</v>
      </c>
      <c r="C355" s="17">
        <v>600</v>
      </c>
      <c r="D355" s="11" t="s">
        <v>131</v>
      </c>
      <c r="E355" s="65">
        <f>'№4'!F340</f>
        <v>381.1</v>
      </c>
      <c r="F355" s="65">
        <f>'№4'!G340</f>
        <v>278.9</v>
      </c>
      <c r="G355" s="65">
        <f>'№4'!H340</f>
        <v>251.9</v>
      </c>
    </row>
    <row r="356" spans="1:7" ht="16.5">
      <c r="A356" s="56" t="s">
        <v>202</v>
      </c>
      <c r="B356" s="56"/>
      <c r="C356" s="38"/>
      <c r="D356" s="39" t="s">
        <v>422</v>
      </c>
      <c r="E356" s="65">
        <f aca="true" t="shared" si="32" ref="E356:G358">E357</f>
        <v>2350.6000000000004</v>
      </c>
      <c r="F356" s="65">
        <f t="shared" si="32"/>
        <v>2244.4</v>
      </c>
      <c r="G356" s="65">
        <f t="shared" si="32"/>
        <v>2216.5000000000005</v>
      </c>
    </row>
    <row r="357" spans="1:7" ht="49.5">
      <c r="A357" s="56" t="s">
        <v>202</v>
      </c>
      <c r="B357" s="56" t="s">
        <v>190</v>
      </c>
      <c r="C357" s="38"/>
      <c r="D357" s="11" t="s">
        <v>189</v>
      </c>
      <c r="E357" s="65">
        <f t="shared" si="32"/>
        <v>2350.6000000000004</v>
      </c>
      <c r="F357" s="65">
        <f t="shared" si="32"/>
        <v>2244.4</v>
      </c>
      <c r="G357" s="65">
        <f t="shared" si="32"/>
        <v>2216.5000000000005</v>
      </c>
    </row>
    <row r="358" spans="1:7" ht="16.5">
      <c r="A358" s="56" t="s">
        <v>202</v>
      </c>
      <c r="B358" s="10" t="s">
        <v>203</v>
      </c>
      <c r="C358" s="10"/>
      <c r="D358" s="73" t="s">
        <v>425</v>
      </c>
      <c r="E358" s="65">
        <f t="shared" si="32"/>
        <v>2350.6000000000004</v>
      </c>
      <c r="F358" s="65">
        <f t="shared" si="32"/>
        <v>2244.4</v>
      </c>
      <c r="G358" s="65">
        <f t="shared" si="32"/>
        <v>2216.5000000000005</v>
      </c>
    </row>
    <row r="359" spans="1:7" ht="66">
      <c r="A359" s="56" t="s">
        <v>202</v>
      </c>
      <c r="B359" s="56" t="s">
        <v>204</v>
      </c>
      <c r="C359" s="38"/>
      <c r="D359" s="11" t="s">
        <v>88</v>
      </c>
      <c r="E359" s="65">
        <f>E360+E361+E362</f>
        <v>2350.6000000000004</v>
      </c>
      <c r="F359" s="65">
        <f>F360+F361+F362</f>
        <v>2244.4</v>
      </c>
      <c r="G359" s="65">
        <f>G360+G361+G362</f>
        <v>2216.5000000000005</v>
      </c>
    </row>
    <row r="360" spans="1:7" ht="66">
      <c r="A360" s="56" t="s">
        <v>202</v>
      </c>
      <c r="B360" s="56" t="s">
        <v>204</v>
      </c>
      <c r="C360" s="105" t="s">
        <v>80</v>
      </c>
      <c r="D360" s="11" t="s">
        <v>428</v>
      </c>
      <c r="E360" s="65">
        <f>'№4'!F345</f>
        <v>2029.4</v>
      </c>
      <c r="F360" s="65">
        <f>'№4'!G345</f>
        <v>2029.4</v>
      </c>
      <c r="G360" s="65">
        <f>'№4'!H345</f>
        <v>2029.4</v>
      </c>
    </row>
    <row r="361" spans="1:7" ht="33">
      <c r="A361" s="33" t="s">
        <v>202</v>
      </c>
      <c r="B361" s="82" t="s">
        <v>204</v>
      </c>
      <c r="C361" s="106" t="s">
        <v>81</v>
      </c>
      <c r="D361" s="77" t="s">
        <v>82</v>
      </c>
      <c r="E361" s="65">
        <f>'№4'!F346</f>
        <v>320.9</v>
      </c>
      <c r="F361" s="65">
        <f>'№4'!G346</f>
        <v>214.7</v>
      </c>
      <c r="G361" s="65">
        <f>'№4'!H346</f>
        <v>186.8</v>
      </c>
    </row>
    <row r="362" spans="1:7" ht="21.75" customHeight="1">
      <c r="A362" s="33" t="s">
        <v>202</v>
      </c>
      <c r="B362" s="56" t="s">
        <v>204</v>
      </c>
      <c r="C362" s="108" t="s">
        <v>83</v>
      </c>
      <c r="D362" s="11" t="s">
        <v>84</v>
      </c>
      <c r="E362" s="65">
        <f>'№4'!F347</f>
        <v>0.3</v>
      </c>
      <c r="F362" s="65">
        <f>'№4'!G347</f>
        <v>0.3</v>
      </c>
      <c r="G362" s="65">
        <f>'№4'!H347</f>
        <v>0.3</v>
      </c>
    </row>
    <row r="363" spans="1:7" s="49" customFormat="1" ht="16.5">
      <c r="A363" s="34">
        <v>1200</v>
      </c>
      <c r="B363" s="34"/>
      <c r="C363" s="34"/>
      <c r="D363" s="35" t="s">
        <v>70</v>
      </c>
      <c r="E363" s="66">
        <f>E364+E369</f>
        <v>1690</v>
      </c>
      <c r="F363" s="66">
        <f>F364+F369</f>
        <v>1132</v>
      </c>
      <c r="G363" s="66">
        <f>G364+G369</f>
        <v>985.5</v>
      </c>
    </row>
    <row r="364" spans="1:7" ht="16.5">
      <c r="A364" s="11">
        <v>1201</v>
      </c>
      <c r="B364" s="10"/>
      <c r="C364" s="33"/>
      <c r="D364" s="11" t="s">
        <v>463</v>
      </c>
      <c r="E364" s="65">
        <f>E365</f>
        <v>770</v>
      </c>
      <c r="F364" s="65">
        <f aca="true" t="shared" si="33" ref="F364:G367">F365</f>
        <v>516</v>
      </c>
      <c r="G364" s="65">
        <f t="shared" si="33"/>
        <v>449</v>
      </c>
    </row>
    <row r="365" spans="1:7" ht="49.5">
      <c r="A365" s="33" t="s">
        <v>73</v>
      </c>
      <c r="B365" s="56" t="s">
        <v>424</v>
      </c>
      <c r="C365" s="38"/>
      <c r="D365" s="31" t="s">
        <v>390</v>
      </c>
      <c r="E365" s="65">
        <f>E366</f>
        <v>770</v>
      </c>
      <c r="F365" s="65">
        <f t="shared" si="33"/>
        <v>516</v>
      </c>
      <c r="G365" s="65">
        <f t="shared" si="33"/>
        <v>449</v>
      </c>
    </row>
    <row r="366" spans="1:7" ht="49.5">
      <c r="A366" s="33" t="s">
        <v>73</v>
      </c>
      <c r="B366" s="56" t="s">
        <v>261</v>
      </c>
      <c r="C366" s="38"/>
      <c r="D366" s="11" t="s">
        <v>262</v>
      </c>
      <c r="E366" s="65">
        <f>E367</f>
        <v>770</v>
      </c>
      <c r="F366" s="65">
        <f t="shared" si="33"/>
        <v>516</v>
      </c>
      <c r="G366" s="65">
        <f t="shared" si="33"/>
        <v>449</v>
      </c>
    </row>
    <row r="367" spans="1:7" ht="82.5">
      <c r="A367" s="33" t="s">
        <v>73</v>
      </c>
      <c r="B367" s="56" t="s">
        <v>410</v>
      </c>
      <c r="C367" s="38"/>
      <c r="D367" s="11" t="s">
        <v>416</v>
      </c>
      <c r="E367" s="65">
        <f>E368</f>
        <v>770</v>
      </c>
      <c r="F367" s="65">
        <f t="shared" si="33"/>
        <v>516</v>
      </c>
      <c r="G367" s="65">
        <f t="shared" si="33"/>
        <v>449</v>
      </c>
    </row>
    <row r="368" spans="1:7" ht="21.75" customHeight="1">
      <c r="A368" s="33" t="s">
        <v>73</v>
      </c>
      <c r="B368" s="56" t="s">
        <v>410</v>
      </c>
      <c r="C368" s="38" t="s">
        <v>83</v>
      </c>
      <c r="D368" s="11" t="s">
        <v>84</v>
      </c>
      <c r="E368" s="65">
        <f>'№4'!F202</f>
        <v>770</v>
      </c>
      <c r="F368" s="65">
        <f>'№4'!G202</f>
        <v>516</v>
      </c>
      <c r="G368" s="65">
        <f>'№4'!H202</f>
        <v>449</v>
      </c>
    </row>
    <row r="369" spans="1:7" ht="16.5">
      <c r="A369" s="33" t="s">
        <v>75</v>
      </c>
      <c r="B369" s="10"/>
      <c r="C369" s="33"/>
      <c r="D369" s="11" t="s">
        <v>76</v>
      </c>
      <c r="E369" s="65">
        <f aca="true" t="shared" si="34" ref="E369:G370">E370</f>
        <v>920</v>
      </c>
      <c r="F369" s="65">
        <f t="shared" si="34"/>
        <v>616</v>
      </c>
      <c r="G369" s="65">
        <f t="shared" si="34"/>
        <v>536.5</v>
      </c>
    </row>
    <row r="370" spans="1:7" ht="49.5">
      <c r="A370" s="33" t="s">
        <v>75</v>
      </c>
      <c r="B370" s="56" t="s">
        <v>424</v>
      </c>
      <c r="C370" s="38"/>
      <c r="D370" s="31" t="s">
        <v>390</v>
      </c>
      <c r="E370" s="65">
        <f t="shared" si="34"/>
        <v>920</v>
      </c>
      <c r="F370" s="65">
        <f t="shared" si="34"/>
        <v>616</v>
      </c>
      <c r="G370" s="65">
        <f t="shared" si="34"/>
        <v>536.5</v>
      </c>
    </row>
    <row r="371" spans="1:7" ht="49.5">
      <c r="A371" s="33" t="s">
        <v>75</v>
      </c>
      <c r="B371" s="56" t="s">
        <v>261</v>
      </c>
      <c r="C371" s="38"/>
      <c r="D371" s="11" t="s">
        <v>262</v>
      </c>
      <c r="E371" s="65">
        <f>E372+E374</f>
        <v>920</v>
      </c>
      <c r="F371" s="65">
        <f>F372+F374</f>
        <v>616</v>
      </c>
      <c r="G371" s="65">
        <f>G372+G374</f>
        <v>536.5</v>
      </c>
    </row>
    <row r="372" spans="1:7" ht="82.5">
      <c r="A372" s="33" t="s">
        <v>75</v>
      </c>
      <c r="B372" s="56" t="s">
        <v>411</v>
      </c>
      <c r="C372" s="38"/>
      <c r="D372" s="11" t="s">
        <v>415</v>
      </c>
      <c r="E372" s="65">
        <f>E373</f>
        <v>400</v>
      </c>
      <c r="F372" s="65">
        <f>F373</f>
        <v>268</v>
      </c>
      <c r="G372" s="65">
        <f>G373</f>
        <v>233</v>
      </c>
    </row>
    <row r="373" spans="1:7" ht="24" customHeight="1">
      <c r="A373" s="33" t="s">
        <v>75</v>
      </c>
      <c r="B373" s="56" t="s">
        <v>411</v>
      </c>
      <c r="C373" s="38" t="s">
        <v>83</v>
      </c>
      <c r="D373" s="11" t="s">
        <v>84</v>
      </c>
      <c r="E373" s="65">
        <f>'№4'!F207</f>
        <v>400</v>
      </c>
      <c r="F373" s="65">
        <f>'№4'!G207</f>
        <v>268</v>
      </c>
      <c r="G373" s="65">
        <f>'№4'!H207</f>
        <v>233</v>
      </c>
    </row>
    <row r="374" spans="1:7" ht="66">
      <c r="A374" s="33" t="s">
        <v>75</v>
      </c>
      <c r="B374" s="56" t="s">
        <v>412</v>
      </c>
      <c r="C374" s="38"/>
      <c r="D374" s="11" t="s">
        <v>413</v>
      </c>
      <c r="E374" s="65">
        <f>E375</f>
        <v>520</v>
      </c>
      <c r="F374" s="65">
        <f>F375</f>
        <v>348</v>
      </c>
      <c r="G374" s="65">
        <f>G375</f>
        <v>303.5</v>
      </c>
    </row>
    <row r="375" spans="1:7" ht="20.25" customHeight="1">
      <c r="A375" s="33" t="s">
        <v>75</v>
      </c>
      <c r="B375" s="56" t="s">
        <v>412</v>
      </c>
      <c r="C375" s="38" t="s">
        <v>83</v>
      </c>
      <c r="D375" s="11" t="s">
        <v>84</v>
      </c>
      <c r="E375" s="65">
        <f>'№4'!F209</f>
        <v>520</v>
      </c>
      <c r="F375" s="65">
        <f>'№4'!G209</f>
        <v>348</v>
      </c>
      <c r="G375" s="65">
        <f>'№4'!H209</f>
        <v>303.5</v>
      </c>
    </row>
    <row r="376" spans="1:7" s="49" customFormat="1" ht="16.5">
      <c r="A376" s="34" t="s">
        <v>71</v>
      </c>
      <c r="B376" s="34"/>
      <c r="C376" s="34"/>
      <c r="D376" s="35" t="s">
        <v>457</v>
      </c>
      <c r="E376" s="66">
        <f>E377</f>
        <v>2000</v>
      </c>
      <c r="F376" s="66">
        <f aca="true" t="shared" si="35" ref="F376:G380">F377</f>
        <v>2000</v>
      </c>
      <c r="G376" s="66">
        <f t="shared" si="35"/>
        <v>2000</v>
      </c>
    </row>
    <row r="377" spans="1:7" ht="33">
      <c r="A377" s="33" t="s">
        <v>164</v>
      </c>
      <c r="B377" s="10"/>
      <c r="C377" s="108"/>
      <c r="D377" s="11" t="s">
        <v>72</v>
      </c>
      <c r="E377" s="65">
        <f>E378</f>
        <v>2000</v>
      </c>
      <c r="F377" s="65">
        <f t="shared" si="35"/>
        <v>2000</v>
      </c>
      <c r="G377" s="65">
        <f t="shared" si="35"/>
        <v>2000</v>
      </c>
    </row>
    <row r="378" spans="1:7" ht="49.5">
      <c r="A378" s="33" t="s">
        <v>164</v>
      </c>
      <c r="B378" s="10" t="s">
        <v>445</v>
      </c>
      <c r="C378" s="108"/>
      <c r="D378" s="11" t="s">
        <v>444</v>
      </c>
      <c r="E378" s="65">
        <f>E379</f>
        <v>2000</v>
      </c>
      <c r="F378" s="65">
        <f t="shared" si="35"/>
        <v>2000</v>
      </c>
      <c r="G378" s="65">
        <f t="shared" si="35"/>
        <v>2000</v>
      </c>
    </row>
    <row r="379" spans="1:7" ht="39" customHeight="1">
      <c r="A379" s="33" t="s">
        <v>164</v>
      </c>
      <c r="B379" s="10" t="s">
        <v>166</v>
      </c>
      <c r="C379" s="108"/>
      <c r="D379" s="11" t="s">
        <v>165</v>
      </c>
      <c r="E379" s="65">
        <f>E380</f>
        <v>2000</v>
      </c>
      <c r="F379" s="65">
        <f t="shared" si="35"/>
        <v>2000</v>
      </c>
      <c r="G379" s="65">
        <f t="shared" si="35"/>
        <v>2000</v>
      </c>
    </row>
    <row r="380" spans="1:7" ht="16.5">
      <c r="A380" s="33" t="s">
        <v>164</v>
      </c>
      <c r="B380" s="10" t="s">
        <v>167</v>
      </c>
      <c r="C380" s="108"/>
      <c r="D380" s="11" t="s">
        <v>168</v>
      </c>
      <c r="E380" s="65">
        <f>E381</f>
        <v>2000</v>
      </c>
      <c r="F380" s="65">
        <f t="shared" si="35"/>
        <v>2000</v>
      </c>
      <c r="G380" s="65">
        <f t="shared" si="35"/>
        <v>2000</v>
      </c>
    </row>
    <row r="381" spans="1:7" ht="16.5">
      <c r="A381" s="33" t="s">
        <v>164</v>
      </c>
      <c r="B381" s="10" t="s">
        <v>167</v>
      </c>
      <c r="C381" s="108">
        <v>700</v>
      </c>
      <c r="D381" s="11" t="s">
        <v>169</v>
      </c>
      <c r="E381" s="65">
        <f>'№4'!F239</f>
        <v>2000</v>
      </c>
      <c r="F381" s="65">
        <f>'№4'!G239</f>
        <v>2000</v>
      </c>
      <c r="G381" s="65">
        <f>'№4'!H239</f>
        <v>2000</v>
      </c>
    </row>
  </sheetData>
  <sheetProtection/>
  <mergeCells count="11">
    <mergeCell ref="F8:G8"/>
    <mergeCell ref="A7:A9"/>
    <mergeCell ref="B7:B9"/>
    <mergeCell ref="C7:C9"/>
    <mergeCell ref="D7:D9"/>
    <mergeCell ref="E7:G7"/>
    <mergeCell ref="E1:G1"/>
    <mergeCell ref="B2:G2"/>
    <mergeCell ref="A3:G3"/>
    <mergeCell ref="A5:G5"/>
    <mergeCell ref="E8:E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125" style="85" customWidth="1"/>
    <col min="2" max="2" width="10.125" style="51" customWidth="1"/>
    <col min="3" max="3" width="7.00390625" style="57" customWidth="1"/>
    <col min="4" max="4" width="77.75390625" style="2" customWidth="1"/>
    <col min="5" max="5" width="11.2539062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5:7" ht="16.5">
      <c r="E1" s="212" t="s">
        <v>398</v>
      </c>
      <c r="F1" s="212"/>
      <c r="G1" s="212"/>
    </row>
    <row r="2" spans="2:7" ht="16.5">
      <c r="B2" s="213" t="s">
        <v>468</v>
      </c>
      <c r="C2" s="213"/>
      <c r="D2" s="213"/>
      <c r="E2" s="213"/>
      <c r="F2" s="213"/>
      <c r="G2" s="213"/>
    </row>
    <row r="3" spans="1:7" ht="16.5">
      <c r="A3" s="214" t="s">
        <v>678</v>
      </c>
      <c r="B3" s="214"/>
      <c r="C3" s="214"/>
      <c r="D3" s="214"/>
      <c r="E3" s="214"/>
      <c r="F3" s="214"/>
      <c r="G3" s="214"/>
    </row>
    <row r="4" spans="1:7" ht="16.5">
      <c r="A4" s="86"/>
      <c r="B4" s="52"/>
      <c r="C4" s="58"/>
      <c r="D4" s="46"/>
      <c r="E4" s="62"/>
      <c r="F4" s="62"/>
      <c r="G4" s="62"/>
    </row>
    <row r="5" spans="1:7" s="47" customFormat="1" ht="51.75" customHeight="1">
      <c r="A5" s="208" t="s">
        <v>344</v>
      </c>
      <c r="B5" s="208"/>
      <c r="C5" s="208"/>
      <c r="D5" s="208"/>
      <c r="E5" s="208"/>
      <c r="F5" s="208"/>
      <c r="G5" s="208"/>
    </row>
    <row r="6" spans="1:7" ht="16.5">
      <c r="A6" s="87"/>
      <c r="B6" s="53"/>
      <c r="C6" s="59"/>
      <c r="D6" s="45"/>
      <c r="E6" s="63"/>
      <c r="F6" s="63"/>
      <c r="G6" s="63"/>
    </row>
    <row r="7" spans="1:7" ht="16.5">
      <c r="A7" s="217" t="s">
        <v>346</v>
      </c>
      <c r="B7" s="217" t="s">
        <v>345</v>
      </c>
      <c r="C7" s="217" t="s">
        <v>471</v>
      </c>
      <c r="D7" s="176" t="s">
        <v>474</v>
      </c>
      <c r="E7" s="209" t="s">
        <v>64</v>
      </c>
      <c r="F7" s="210"/>
      <c r="G7" s="211"/>
    </row>
    <row r="8" spans="1:7" ht="16.5">
      <c r="A8" s="217" t="s">
        <v>77</v>
      </c>
      <c r="B8" s="217" t="s">
        <v>77</v>
      </c>
      <c r="C8" s="217" t="s">
        <v>77</v>
      </c>
      <c r="D8" s="177"/>
      <c r="E8" s="215" t="s">
        <v>448</v>
      </c>
      <c r="F8" s="209" t="s">
        <v>115</v>
      </c>
      <c r="G8" s="211"/>
    </row>
    <row r="9" spans="1:7" ht="16.5">
      <c r="A9" s="217" t="s">
        <v>77</v>
      </c>
      <c r="B9" s="217" t="s">
        <v>77</v>
      </c>
      <c r="C9" s="217" t="s">
        <v>77</v>
      </c>
      <c r="D9" s="178"/>
      <c r="E9" s="216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88"/>
      <c r="B11" s="55"/>
      <c r="C11" s="60"/>
      <c r="D11" s="48" t="s">
        <v>423</v>
      </c>
      <c r="E11" s="66">
        <f>E12+E19+E24+E29+E36+E43+E46+E52+E67+E72+E81</f>
        <v>641704.1999999997</v>
      </c>
      <c r="F11" s="66">
        <f>F12+F19+F24+F29+F36+F43+F46+F52+F67+F72+F81</f>
        <v>554267.7999999999</v>
      </c>
      <c r="G11" s="66">
        <f>G12+G19+G24+G29+G36+G43+G46+G52+G67+G72+G81</f>
        <v>537907.4000000001</v>
      </c>
    </row>
    <row r="12" spans="1:7" s="49" customFormat="1" ht="49.5">
      <c r="A12" s="34" t="s">
        <v>347</v>
      </c>
      <c r="B12" s="34"/>
      <c r="C12" s="34"/>
      <c r="D12" s="35" t="s">
        <v>123</v>
      </c>
      <c r="E12" s="66">
        <f>E13+E15+E17</f>
        <v>420950.7999999999</v>
      </c>
      <c r="F12" s="66">
        <f>F13+F15+F17</f>
        <v>385890.5</v>
      </c>
      <c r="G12" s="66">
        <f>G13+G15+G17</f>
        <v>381015.2</v>
      </c>
    </row>
    <row r="13" spans="1:7" ht="33">
      <c r="A13" s="33" t="s">
        <v>347</v>
      </c>
      <c r="B13" s="33" t="s">
        <v>447</v>
      </c>
      <c r="C13" s="33"/>
      <c r="D13" s="31" t="s">
        <v>124</v>
      </c>
      <c r="E13" s="65">
        <f>E14</f>
        <v>400402.1999999999</v>
      </c>
      <c r="F13" s="65">
        <f>F14</f>
        <v>366756.6</v>
      </c>
      <c r="G13" s="65">
        <f>G14</f>
        <v>362254.39999999997</v>
      </c>
    </row>
    <row r="14" spans="1:7" ht="33">
      <c r="A14" s="33" t="s">
        <v>347</v>
      </c>
      <c r="B14" s="33" t="s">
        <v>447</v>
      </c>
      <c r="C14" s="33" t="s">
        <v>459</v>
      </c>
      <c r="D14" s="31" t="s">
        <v>460</v>
      </c>
      <c r="E14" s="65">
        <f>'№7'!D13</f>
        <v>400402.1999999999</v>
      </c>
      <c r="F14" s="65">
        <f>'№7'!E13</f>
        <v>366756.6</v>
      </c>
      <c r="G14" s="65">
        <f>'№7'!F13</f>
        <v>362254.39999999997</v>
      </c>
    </row>
    <row r="15" spans="1:7" ht="49.5">
      <c r="A15" s="33" t="s">
        <v>347</v>
      </c>
      <c r="B15" s="56" t="s">
        <v>92</v>
      </c>
      <c r="C15" s="38"/>
      <c r="D15" s="31" t="s">
        <v>172</v>
      </c>
      <c r="E15" s="65">
        <f>E16</f>
        <v>5103.6</v>
      </c>
      <c r="F15" s="65">
        <f>F16</f>
        <v>4609.9</v>
      </c>
      <c r="G15" s="65">
        <f>G16</f>
        <v>4479.900000000001</v>
      </c>
    </row>
    <row r="16" spans="1:7" ht="33">
      <c r="A16" s="33" t="s">
        <v>347</v>
      </c>
      <c r="B16" s="56" t="s">
        <v>92</v>
      </c>
      <c r="C16" s="33" t="s">
        <v>449</v>
      </c>
      <c r="D16" s="31" t="s">
        <v>455</v>
      </c>
      <c r="E16" s="65">
        <f>'№7'!D48</f>
        <v>5103.6</v>
      </c>
      <c r="F16" s="65">
        <f>'№7'!E48</f>
        <v>4609.9</v>
      </c>
      <c r="G16" s="65">
        <f>'№7'!F48</f>
        <v>4479.900000000001</v>
      </c>
    </row>
    <row r="17" spans="1:7" ht="16.5">
      <c r="A17" s="33" t="s">
        <v>347</v>
      </c>
      <c r="B17" s="10" t="s">
        <v>97</v>
      </c>
      <c r="C17" s="38"/>
      <c r="D17" s="31" t="s">
        <v>425</v>
      </c>
      <c r="E17" s="65">
        <f>E18</f>
        <v>15445</v>
      </c>
      <c r="F17" s="65">
        <f>F18</f>
        <v>14524</v>
      </c>
      <c r="G17" s="65">
        <f>G18</f>
        <v>14280.9</v>
      </c>
    </row>
    <row r="18" spans="1:7" ht="33">
      <c r="A18" s="56" t="s">
        <v>347</v>
      </c>
      <c r="B18" s="56" t="s">
        <v>97</v>
      </c>
      <c r="C18" s="33" t="s">
        <v>459</v>
      </c>
      <c r="D18" s="31" t="s">
        <v>460</v>
      </c>
      <c r="E18" s="65">
        <f>'№7'!D65</f>
        <v>15445</v>
      </c>
      <c r="F18" s="65">
        <f>'№7'!E65</f>
        <v>14524</v>
      </c>
      <c r="G18" s="65">
        <f>'№7'!F65</f>
        <v>14280.9</v>
      </c>
    </row>
    <row r="19" spans="1:7" s="49" customFormat="1" ht="33">
      <c r="A19" s="34" t="s">
        <v>348</v>
      </c>
      <c r="B19" s="34"/>
      <c r="C19" s="34"/>
      <c r="D19" s="35" t="s">
        <v>227</v>
      </c>
      <c r="E19" s="66">
        <f>E20+E22</f>
        <v>44873.4</v>
      </c>
      <c r="F19" s="66">
        <f>F20+F22</f>
        <v>37155.2</v>
      </c>
      <c r="G19" s="66">
        <f>G20+G22</f>
        <v>38675.700000000004</v>
      </c>
    </row>
    <row r="20" spans="1:7" ht="33">
      <c r="A20" s="56" t="s">
        <v>348</v>
      </c>
      <c r="B20" s="5">
        <v>1</v>
      </c>
      <c r="C20" s="10"/>
      <c r="D20" s="31" t="s">
        <v>229</v>
      </c>
      <c r="E20" s="65">
        <f>E21</f>
        <v>37283.4</v>
      </c>
      <c r="F20" s="65">
        <f>F21</f>
        <v>37155.2</v>
      </c>
      <c r="G20" s="65">
        <f>G21</f>
        <v>38675.700000000004</v>
      </c>
    </row>
    <row r="21" spans="1:7" ht="16.5">
      <c r="A21" s="56" t="s">
        <v>348</v>
      </c>
      <c r="B21" s="5">
        <v>1</v>
      </c>
      <c r="C21" s="33" t="s">
        <v>475</v>
      </c>
      <c r="D21" s="31" t="s">
        <v>112</v>
      </c>
      <c r="E21" s="65">
        <f>'№7'!D73</f>
        <v>37283.4</v>
      </c>
      <c r="F21" s="65">
        <f>'№7'!E73</f>
        <v>37155.2</v>
      </c>
      <c r="G21" s="65">
        <f>'№7'!F73</f>
        <v>38675.700000000004</v>
      </c>
    </row>
    <row r="22" spans="1:7" ht="33">
      <c r="A22" s="56" t="s">
        <v>348</v>
      </c>
      <c r="B22" s="42">
        <v>2</v>
      </c>
      <c r="C22" s="70"/>
      <c r="D22" s="31" t="s">
        <v>245</v>
      </c>
      <c r="E22" s="65">
        <f>E23</f>
        <v>7590</v>
      </c>
      <c r="F22" s="65">
        <f>F23</f>
        <v>0</v>
      </c>
      <c r="G22" s="65">
        <f>G23</f>
        <v>0</v>
      </c>
    </row>
    <row r="23" spans="1:7" ht="16.5">
      <c r="A23" s="56" t="s">
        <v>348</v>
      </c>
      <c r="B23" s="42">
        <v>2</v>
      </c>
      <c r="C23" s="33" t="s">
        <v>475</v>
      </c>
      <c r="D23" s="31" t="s">
        <v>112</v>
      </c>
      <c r="E23" s="65">
        <f>'№7'!D92</f>
        <v>7590</v>
      </c>
      <c r="F23" s="65">
        <f>'№7'!E92</f>
        <v>0</v>
      </c>
      <c r="G23" s="65">
        <f>'№7'!F92</f>
        <v>0</v>
      </c>
    </row>
    <row r="24" spans="1:7" s="49" customFormat="1" ht="49.5">
      <c r="A24" s="34" t="s">
        <v>349</v>
      </c>
      <c r="B24" s="34"/>
      <c r="C24" s="34"/>
      <c r="D24" s="35" t="s">
        <v>189</v>
      </c>
      <c r="E24" s="66">
        <f>E25+E27</f>
        <v>26106.1</v>
      </c>
      <c r="F24" s="66">
        <f>F25+F27</f>
        <v>22951.600000000006</v>
      </c>
      <c r="G24" s="66">
        <f>G25+G27</f>
        <v>22377.100000000002</v>
      </c>
    </row>
    <row r="25" spans="1:7" ht="33">
      <c r="A25" s="56" t="s">
        <v>349</v>
      </c>
      <c r="B25" s="42">
        <v>1</v>
      </c>
      <c r="C25" s="70"/>
      <c r="D25" s="31" t="s">
        <v>191</v>
      </c>
      <c r="E25" s="65">
        <f>E26</f>
        <v>23755.5</v>
      </c>
      <c r="F25" s="65">
        <f>F26</f>
        <v>20707.200000000004</v>
      </c>
      <c r="G25" s="65">
        <f>G26</f>
        <v>20160.600000000002</v>
      </c>
    </row>
    <row r="26" spans="1:7" ht="33">
      <c r="A26" s="56" t="s">
        <v>349</v>
      </c>
      <c r="B26" s="42">
        <v>1</v>
      </c>
      <c r="C26" s="70" t="s">
        <v>449</v>
      </c>
      <c r="D26" s="31" t="s">
        <v>455</v>
      </c>
      <c r="E26" s="65">
        <f>'№7'!D96</f>
        <v>23755.5</v>
      </c>
      <c r="F26" s="65">
        <f>'№7'!E96</f>
        <v>20707.200000000004</v>
      </c>
      <c r="G26" s="65">
        <f>'№7'!F96</f>
        <v>20160.600000000002</v>
      </c>
    </row>
    <row r="27" spans="1:7" ht="16.5">
      <c r="A27" s="56" t="s">
        <v>349</v>
      </c>
      <c r="B27" s="42">
        <v>9</v>
      </c>
      <c r="C27" s="70"/>
      <c r="D27" s="31" t="s">
        <v>425</v>
      </c>
      <c r="E27" s="65">
        <f>E28</f>
        <v>2350.6000000000004</v>
      </c>
      <c r="F27" s="65">
        <f>F28</f>
        <v>2244.4</v>
      </c>
      <c r="G27" s="65">
        <f>G28</f>
        <v>2216.5000000000005</v>
      </c>
    </row>
    <row r="28" spans="1:7" ht="33">
      <c r="A28" s="56" t="s">
        <v>349</v>
      </c>
      <c r="B28" s="42">
        <v>9</v>
      </c>
      <c r="C28" s="70" t="s">
        <v>449</v>
      </c>
      <c r="D28" s="31" t="s">
        <v>455</v>
      </c>
      <c r="E28" s="65">
        <f>'№7'!D105</f>
        <v>2350.6000000000004</v>
      </c>
      <c r="F28" s="65">
        <f>'№7'!E105</f>
        <v>2244.4</v>
      </c>
      <c r="G28" s="65">
        <f>'№7'!F105</f>
        <v>2216.5000000000005</v>
      </c>
    </row>
    <row r="29" spans="1:7" s="49" customFormat="1" ht="66">
      <c r="A29" s="34" t="s">
        <v>350</v>
      </c>
      <c r="B29" s="34"/>
      <c r="C29" s="34"/>
      <c r="D29" s="35" t="s">
        <v>220</v>
      </c>
      <c r="E29" s="66">
        <f>E30+E32+E34</f>
        <v>28072.8</v>
      </c>
      <c r="F29" s="66">
        <f>F30+F32+F34</f>
        <v>10973.3</v>
      </c>
      <c r="G29" s="66">
        <f>G30+G32+G34</f>
        <v>6079.2</v>
      </c>
    </row>
    <row r="30" spans="1:7" ht="49.5">
      <c r="A30" s="56" t="s">
        <v>350</v>
      </c>
      <c r="B30" s="42" t="s">
        <v>447</v>
      </c>
      <c r="C30" s="70"/>
      <c r="D30" s="31" t="s">
        <v>314</v>
      </c>
      <c r="E30" s="65">
        <f>E31</f>
        <v>18805.399999999998</v>
      </c>
      <c r="F30" s="65">
        <f>F31</f>
        <v>4744.5</v>
      </c>
      <c r="G30" s="65">
        <f>G31</f>
        <v>0</v>
      </c>
    </row>
    <row r="31" spans="1:7" ht="16.5">
      <c r="A31" s="56" t="s">
        <v>350</v>
      </c>
      <c r="B31" s="42" t="s">
        <v>447</v>
      </c>
      <c r="C31" s="70" t="s">
        <v>475</v>
      </c>
      <c r="D31" s="31" t="s">
        <v>112</v>
      </c>
      <c r="E31" s="65">
        <f>'№7'!D109</f>
        <v>18805.399999999998</v>
      </c>
      <c r="F31" s="65">
        <f>'№7'!E109</f>
        <v>4744.5</v>
      </c>
      <c r="G31" s="65">
        <f>'№7'!F109</f>
        <v>0</v>
      </c>
    </row>
    <row r="32" spans="1:7" ht="16.5">
      <c r="A32" s="56" t="s">
        <v>350</v>
      </c>
      <c r="B32" s="42" t="s">
        <v>92</v>
      </c>
      <c r="C32" s="70"/>
      <c r="D32" s="31" t="s">
        <v>309</v>
      </c>
      <c r="E32" s="65">
        <f>E33</f>
        <v>2845.9</v>
      </c>
      <c r="F32" s="65">
        <f>F33</f>
        <v>1947.8</v>
      </c>
      <c r="G32" s="65">
        <f>G33</f>
        <v>1798.2</v>
      </c>
    </row>
    <row r="33" spans="1:7" ht="33">
      <c r="A33" s="33" t="s">
        <v>350</v>
      </c>
      <c r="B33" s="10" t="s">
        <v>92</v>
      </c>
      <c r="C33" s="70" t="s">
        <v>449</v>
      </c>
      <c r="D33" s="31" t="s">
        <v>455</v>
      </c>
      <c r="E33" s="65">
        <f>'№7'!D116</f>
        <v>2845.9</v>
      </c>
      <c r="F33" s="65">
        <f>'№7'!E116</f>
        <v>1947.8</v>
      </c>
      <c r="G33" s="65">
        <f>'№7'!F116</f>
        <v>1798.2</v>
      </c>
    </row>
    <row r="34" spans="1:7" ht="33">
      <c r="A34" s="33" t="s">
        <v>350</v>
      </c>
      <c r="B34" s="10" t="s">
        <v>93</v>
      </c>
      <c r="C34" s="70"/>
      <c r="D34" s="31" t="s">
        <v>221</v>
      </c>
      <c r="E34" s="65">
        <f>E35</f>
        <v>6421.5</v>
      </c>
      <c r="F34" s="65">
        <f>F35</f>
        <v>4281</v>
      </c>
      <c r="G34" s="65">
        <f>G35</f>
        <v>4281</v>
      </c>
    </row>
    <row r="35" spans="1:7" ht="33">
      <c r="A35" s="33" t="s">
        <v>350</v>
      </c>
      <c r="B35" s="10" t="s">
        <v>93</v>
      </c>
      <c r="C35" s="70" t="s">
        <v>36</v>
      </c>
      <c r="D35" s="31" t="s">
        <v>434</v>
      </c>
      <c r="E35" s="65">
        <f>'№7'!D121</f>
        <v>6421.5</v>
      </c>
      <c r="F35" s="65">
        <f>'№7'!E121</f>
        <v>4281</v>
      </c>
      <c r="G35" s="65">
        <f>'№7'!F121</f>
        <v>4281</v>
      </c>
    </row>
    <row r="36" spans="1:7" s="49" customFormat="1" ht="49.5">
      <c r="A36" s="34" t="s">
        <v>205</v>
      </c>
      <c r="B36" s="34"/>
      <c r="C36" s="34"/>
      <c r="D36" s="35" t="s">
        <v>313</v>
      </c>
      <c r="E36" s="66">
        <f>E37+E39+E41</f>
        <v>20116.6</v>
      </c>
      <c r="F36" s="66">
        <f>F37+F39+F41</f>
        <v>16203.1</v>
      </c>
      <c r="G36" s="66">
        <f>G37+G39+G41</f>
        <v>9863.3</v>
      </c>
    </row>
    <row r="37" spans="1:7" ht="33">
      <c r="A37" s="33" t="s">
        <v>205</v>
      </c>
      <c r="B37" s="10" t="s">
        <v>92</v>
      </c>
      <c r="C37" s="72"/>
      <c r="D37" s="39" t="s">
        <v>319</v>
      </c>
      <c r="E37" s="65">
        <f>E38</f>
        <v>4753.8</v>
      </c>
      <c r="F37" s="65">
        <f>F38</f>
        <v>4638.4</v>
      </c>
      <c r="G37" s="65">
        <f>G38</f>
        <v>0</v>
      </c>
    </row>
    <row r="38" spans="1:7" ht="16.5">
      <c r="A38" s="33" t="s">
        <v>205</v>
      </c>
      <c r="B38" s="10" t="s">
        <v>92</v>
      </c>
      <c r="C38" s="20" t="s">
        <v>475</v>
      </c>
      <c r="D38" s="39" t="s">
        <v>112</v>
      </c>
      <c r="E38" s="65">
        <f>'№7'!D127</f>
        <v>4753.8</v>
      </c>
      <c r="F38" s="65">
        <f>'№7'!E127</f>
        <v>4638.4</v>
      </c>
      <c r="G38" s="65">
        <f>'№7'!F127</f>
        <v>0</v>
      </c>
    </row>
    <row r="39" spans="1:7" ht="33">
      <c r="A39" s="33" t="s">
        <v>205</v>
      </c>
      <c r="B39" s="10" t="s">
        <v>93</v>
      </c>
      <c r="C39" s="20"/>
      <c r="D39" s="39" t="s">
        <v>322</v>
      </c>
      <c r="E39" s="65">
        <f>E40</f>
        <v>648</v>
      </c>
      <c r="F39" s="65">
        <f>F40</f>
        <v>0</v>
      </c>
      <c r="G39" s="65">
        <f>G40</f>
        <v>0</v>
      </c>
    </row>
    <row r="40" spans="1:7" ht="16.5">
      <c r="A40" s="33" t="s">
        <v>205</v>
      </c>
      <c r="B40" s="10" t="s">
        <v>93</v>
      </c>
      <c r="C40" s="20" t="s">
        <v>475</v>
      </c>
      <c r="D40" s="39" t="s">
        <v>112</v>
      </c>
      <c r="E40" s="65">
        <f>'№7'!D130</f>
        <v>648</v>
      </c>
      <c r="F40" s="65">
        <f>'№7'!E130</f>
        <v>0</v>
      </c>
      <c r="G40" s="65">
        <f>'№7'!F130</f>
        <v>0</v>
      </c>
    </row>
    <row r="41" spans="1:7" ht="33">
      <c r="A41" s="33" t="s">
        <v>205</v>
      </c>
      <c r="B41" s="10" t="s">
        <v>94</v>
      </c>
      <c r="C41" s="72"/>
      <c r="D41" s="39" t="s">
        <v>325</v>
      </c>
      <c r="E41" s="65">
        <f>E42</f>
        <v>14714.799999999997</v>
      </c>
      <c r="F41" s="65">
        <f>F42</f>
        <v>11564.7</v>
      </c>
      <c r="G41" s="65">
        <f>G42</f>
        <v>9863.3</v>
      </c>
    </row>
    <row r="42" spans="1:7" ht="16.5">
      <c r="A42" s="33" t="s">
        <v>205</v>
      </c>
      <c r="B42" s="10" t="s">
        <v>94</v>
      </c>
      <c r="C42" s="20" t="s">
        <v>475</v>
      </c>
      <c r="D42" s="39" t="s">
        <v>112</v>
      </c>
      <c r="E42" s="65">
        <f>'№7'!D133</f>
        <v>14714.799999999997</v>
      </c>
      <c r="F42" s="65">
        <f>'№7'!E133</f>
        <v>11564.7</v>
      </c>
      <c r="G42" s="65">
        <f>'№7'!F133</f>
        <v>9863.3</v>
      </c>
    </row>
    <row r="43" spans="1:7" s="49" customFormat="1" ht="49.5">
      <c r="A43" s="34" t="s">
        <v>351</v>
      </c>
      <c r="B43" s="34"/>
      <c r="C43" s="34"/>
      <c r="D43" s="35" t="s">
        <v>286</v>
      </c>
      <c r="E43" s="66">
        <f aca="true" t="shared" si="0" ref="E43:G44">E44</f>
        <v>15868.5</v>
      </c>
      <c r="F43" s="66">
        <f t="shared" si="0"/>
        <v>7556.7</v>
      </c>
      <c r="G43" s="66">
        <f t="shared" si="0"/>
        <v>7941.9</v>
      </c>
    </row>
    <row r="44" spans="1:7" ht="33">
      <c r="A44" s="33" t="s">
        <v>351</v>
      </c>
      <c r="B44" s="10" t="s">
        <v>447</v>
      </c>
      <c r="C44" s="72"/>
      <c r="D44" s="39" t="s">
        <v>288</v>
      </c>
      <c r="E44" s="65">
        <f t="shared" si="0"/>
        <v>15868.5</v>
      </c>
      <c r="F44" s="65">
        <f t="shared" si="0"/>
        <v>7556.7</v>
      </c>
      <c r="G44" s="65">
        <f t="shared" si="0"/>
        <v>7941.9</v>
      </c>
    </row>
    <row r="45" spans="1:7" ht="16.5">
      <c r="A45" s="33" t="s">
        <v>351</v>
      </c>
      <c r="B45" s="10" t="s">
        <v>447</v>
      </c>
      <c r="C45" s="20" t="s">
        <v>475</v>
      </c>
      <c r="D45" s="39" t="s">
        <v>112</v>
      </c>
      <c r="E45" s="65">
        <f>'№7'!D151</f>
        <v>15868.5</v>
      </c>
      <c r="F45" s="65">
        <f>'№7'!E151</f>
        <v>7556.7</v>
      </c>
      <c r="G45" s="65">
        <f>'№7'!F151</f>
        <v>7941.9</v>
      </c>
    </row>
    <row r="46" spans="1:7" s="49" customFormat="1" ht="49.5">
      <c r="A46" s="34" t="s">
        <v>352</v>
      </c>
      <c r="B46" s="34"/>
      <c r="C46" s="34"/>
      <c r="D46" s="35" t="s">
        <v>292</v>
      </c>
      <c r="E46" s="66">
        <f>E47+E50</f>
        <v>295.2</v>
      </c>
      <c r="F46" s="66">
        <f>F47+F50</f>
        <v>198.10000000000002</v>
      </c>
      <c r="G46" s="66">
        <f>G47+G50</f>
        <v>171.7</v>
      </c>
    </row>
    <row r="47" spans="1:7" ht="33">
      <c r="A47" s="33" t="s">
        <v>352</v>
      </c>
      <c r="B47" s="10" t="s">
        <v>447</v>
      </c>
      <c r="C47" s="72"/>
      <c r="D47" s="39" t="s">
        <v>293</v>
      </c>
      <c r="E47" s="65">
        <f>E48+E49</f>
        <v>190</v>
      </c>
      <c r="F47" s="65">
        <f>F48+F49</f>
        <v>73.7</v>
      </c>
      <c r="G47" s="65">
        <f>G48+G49</f>
        <v>64</v>
      </c>
    </row>
    <row r="48" spans="1:7" ht="16.5">
      <c r="A48" s="33" t="s">
        <v>352</v>
      </c>
      <c r="B48" s="10" t="s">
        <v>447</v>
      </c>
      <c r="C48" s="72" t="s">
        <v>475</v>
      </c>
      <c r="D48" s="39" t="s">
        <v>112</v>
      </c>
      <c r="E48" s="65">
        <f>'№7'!D162+'№7'!D164</f>
        <v>150</v>
      </c>
      <c r="F48" s="65">
        <f>'№7'!E162+'№7'!E164</f>
        <v>20</v>
      </c>
      <c r="G48" s="65">
        <f>'№7'!F162+'№7'!F164</f>
        <v>17.5</v>
      </c>
    </row>
    <row r="49" spans="1:7" ht="33">
      <c r="A49" s="33" t="s">
        <v>352</v>
      </c>
      <c r="B49" s="10" t="s">
        <v>447</v>
      </c>
      <c r="C49" s="72" t="s">
        <v>449</v>
      </c>
      <c r="D49" s="39" t="s">
        <v>455</v>
      </c>
      <c r="E49" s="65">
        <f>'№7'!D167</f>
        <v>40</v>
      </c>
      <c r="F49" s="65">
        <f>'№7'!E167</f>
        <v>53.7</v>
      </c>
      <c r="G49" s="65">
        <f>'№7'!F167</f>
        <v>46.5</v>
      </c>
    </row>
    <row r="50" spans="1:7" ht="16.5">
      <c r="A50" s="33" t="s">
        <v>352</v>
      </c>
      <c r="B50" s="10" t="s">
        <v>92</v>
      </c>
      <c r="C50" s="72"/>
      <c r="D50" s="39" t="s">
        <v>300</v>
      </c>
      <c r="E50" s="65">
        <f>E51</f>
        <v>105.2</v>
      </c>
      <c r="F50" s="65">
        <f>F51</f>
        <v>124.4</v>
      </c>
      <c r="G50" s="65">
        <f>G51</f>
        <v>107.7</v>
      </c>
    </row>
    <row r="51" spans="1:7" ht="16.5">
      <c r="A51" s="33" t="s">
        <v>352</v>
      </c>
      <c r="B51" s="10" t="s">
        <v>92</v>
      </c>
      <c r="C51" s="72" t="s">
        <v>475</v>
      </c>
      <c r="D51" s="39" t="s">
        <v>112</v>
      </c>
      <c r="E51" s="65">
        <f>'№7'!D168</f>
        <v>105.2</v>
      </c>
      <c r="F51" s="65">
        <f>'№7'!E168</f>
        <v>124.4</v>
      </c>
      <c r="G51" s="65">
        <f>'№7'!F168</f>
        <v>107.7</v>
      </c>
    </row>
    <row r="52" spans="1:7" s="49" customFormat="1" ht="49.5">
      <c r="A52" s="34" t="s">
        <v>170</v>
      </c>
      <c r="B52" s="34"/>
      <c r="C52" s="34"/>
      <c r="D52" s="35" t="s">
        <v>390</v>
      </c>
      <c r="E52" s="66">
        <f>E53+E55+E57+E59+E61+E63+E65</f>
        <v>53357.200000000004</v>
      </c>
      <c r="F52" s="66">
        <f>F53+F55+F57+F59+F61+F63+F65</f>
        <v>48701.200000000004</v>
      </c>
      <c r="G52" s="66">
        <f>G53+G55+G57+G59+G61+G63+G65</f>
        <v>47886.100000000006</v>
      </c>
    </row>
    <row r="53" spans="1:7" ht="49.5">
      <c r="A53" s="33" t="s">
        <v>170</v>
      </c>
      <c r="B53" s="10" t="s">
        <v>447</v>
      </c>
      <c r="C53" s="72"/>
      <c r="D53" s="39" t="s">
        <v>440</v>
      </c>
      <c r="E53" s="65">
        <f>E54</f>
        <v>1605.8000000000002</v>
      </c>
      <c r="F53" s="65">
        <f>F54</f>
        <v>180.6</v>
      </c>
      <c r="G53" s="65">
        <f>G54</f>
        <v>213</v>
      </c>
    </row>
    <row r="54" spans="1:7" ht="16.5">
      <c r="A54" s="33" t="s">
        <v>170</v>
      </c>
      <c r="B54" s="10" t="s">
        <v>447</v>
      </c>
      <c r="C54" s="72" t="s">
        <v>475</v>
      </c>
      <c r="D54" s="39" t="s">
        <v>112</v>
      </c>
      <c r="E54" s="65">
        <f>'№7'!D176</f>
        <v>1605.8000000000002</v>
      </c>
      <c r="F54" s="65">
        <f>'№7'!E176</f>
        <v>180.6</v>
      </c>
      <c r="G54" s="65">
        <f>'№7'!F176</f>
        <v>213</v>
      </c>
    </row>
    <row r="55" spans="1:7" ht="82.5">
      <c r="A55" s="33" t="s">
        <v>170</v>
      </c>
      <c r="B55" s="10">
        <v>2</v>
      </c>
      <c r="C55" s="72"/>
      <c r="D55" s="39" t="s">
        <v>272</v>
      </c>
      <c r="E55" s="65">
        <f>E56</f>
        <v>75</v>
      </c>
      <c r="F55" s="65">
        <f>F56</f>
        <v>50.3</v>
      </c>
      <c r="G55" s="65">
        <f>G56</f>
        <v>44</v>
      </c>
    </row>
    <row r="56" spans="1:7" ht="16.5">
      <c r="A56" s="33" t="s">
        <v>170</v>
      </c>
      <c r="B56" s="10">
        <v>2</v>
      </c>
      <c r="C56" s="72" t="s">
        <v>475</v>
      </c>
      <c r="D56" s="39" t="s">
        <v>112</v>
      </c>
      <c r="E56" s="65">
        <f>'№7'!D185</f>
        <v>75</v>
      </c>
      <c r="F56" s="65">
        <f>'№7'!E185</f>
        <v>50.3</v>
      </c>
      <c r="G56" s="65">
        <f>'№7'!F185</f>
        <v>44</v>
      </c>
    </row>
    <row r="57" spans="1:7" ht="33">
      <c r="A57" s="33" t="s">
        <v>170</v>
      </c>
      <c r="B57" s="10" t="s">
        <v>93</v>
      </c>
      <c r="C57" s="72"/>
      <c r="D57" s="39" t="s">
        <v>278</v>
      </c>
      <c r="E57" s="65">
        <f>E58</f>
        <v>180</v>
      </c>
      <c r="F57" s="65">
        <f>F58</f>
        <v>121</v>
      </c>
      <c r="G57" s="65">
        <f>G58</f>
        <v>105</v>
      </c>
    </row>
    <row r="58" spans="1:7" ht="16.5">
      <c r="A58" s="33" t="s">
        <v>170</v>
      </c>
      <c r="B58" s="10" t="s">
        <v>93</v>
      </c>
      <c r="C58" s="72" t="s">
        <v>475</v>
      </c>
      <c r="D58" s="39" t="s">
        <v>112</v>
      </c>
      <c r="E58" s="65">
        <f>'№7'!D190</f>
        <v>180</v>
      </c>
      <c r="F58" s="65">
        <f>'№7'!E190</f>
        <v>121</v>
      </c>
      <c r="G58" s="65">
        <f>'№7'!F190</f>
        <v>105</v>
      </c>
    </row>
    <row r="59" spans="1:7" ht="33">
      <c r="A59" s="33" t="s">
        <v>170</v>
      </c>
      <c r="B59" s="10" t="s">
        <v>94</v>
      </c>
      <c r="C59" s="72"/>
      <c r="D59" s="39" t="s">
        <v>282</v>
      </c>
      <c r="E59" s="65">
        <f>E60</f>
        <v>6647.1</v>
      </c>
      <c r="F59" s="65">
        <f>F60</f>
        <v>6201.4</v>
      </c>
      <c r="G59" s="65">
        <f>G60</f>
        <v>6083.9</v>
      </c>
    </row>
    <row r="60" spans="1:7" ht="16.5">
      <c r="A60" s="33" t="s">
        <v>170</v>
      </c>
      <c r="B60" s="10" t="s">
        <v>94</v>
      </c>
      <c r="C60" s="72" t="s">
        <v>475</v>
      </c>
      <c r="D60" s="39" t="s">
        <v>112</v>
      </c>
      <c r="E60" s="65">
        <f>'№7'!D193</f>
        <v>6647.1</v>
      </c>
      <c r="F60" s="65">
        <f>'№7'!E193</f>
        <v>6201.4</v>
      </c>
      <c r="G60" s="65">
        <f>'№7'!F193</f>
        <v>6083.9</v>
      </c>
    </row>
    <row r="61" spans="1:7" ht="49.5">
      <c r="A61" s="33" t="s">
        <v>170</v>
      </c>
      <c r="B61" s="10" t="s">
        <v>95</v>
      </c>
      <c r="C61" s="72"/>
      <c r="D61" s="39" t="s">
        <v>262</v>
      </c>
      <c r="E61" s="65">
        <f>E62</f>
        <v>2045.1</v>
      </c>
      <c r="F61" s="65">
        <f>F62</f>
        <v>1369</v>
      </c>
      <c r="G61" s="65">
        <f>G62</f>
        <v>1192.5</v>
      </c>
    </row>
    <row r="62" spans="1:7" ht="16.5">
      <c r="A62" s="33" t="s">
        <v>170</v>
      </c>
      <c r="B62" s="10" t="s">
        <v>95</v>
      </c>
      <c r="C62" s="72" t="s">
        <v>475</v>
      </c>
      <c r="D62" s="39" t="s">
        <v>112</v>
      </c>
      <c r="E62" s="65">
        <f>'№7'!D196</f>
        <v>2045.1</v>
      </c>
      <c r="F62" s="65">
        <f>'№7'!E196</f>
        <v>1369</v>
      </c>
      <c r="G62" s="65">
        <f>'№7'!F196</f>
        <v>1192.5</v>
      </c>
    </row>
    <row r="63" spans="1:7" ht="16.5">
      <c r="A63" s="33" t="s">
        <v>170</v>
      </c>
      <c r="B63" s="10" t="s">
        <v>96</v>
      </c>
      <c r="C63" s="72"/>
      <c r="D63" s="39" t="s">
        <v>249</v>
      </c>
      <c r="E63" s="65">
        <f>E64</f>
        <v>3140.4</v>
      </c>
      <c r="F63" s="65">
        <f>F64</f>
        <v>2845.1</v>
      </c>
      <c r="G63" s="65">
        <f>G64</f>
        <v>2767.1</v>
      </c>
    </row>
    <row r="64" spans="1:7" ht="16.5">
      <c r="A64" s="33" t="s">
        <v>170</v>
      </c>
      <c r="B64" s="10" t="s">
        <v>96</v>
      </c>
      <c r="C64" s="72" t="s">
        <v>475</v>
      </c>
      <c r="D64" s="39" t="s">
        <v>112</v>
      </c>
      <c r="E64" s="65">
        <f>'№7'!D207</f>
        <v>3140.4</v>
      </c>
      <c r="F64" s="65">
        <f>'№7'!E207</f>
        <v>2845.1</v>
      </c>
      <c r="G64" s="65">
        <f>'№7'!F207</f>
        <v>2767.1</v>
      </c>
    </row>
    <row r="65" spans="1:7" ht="16.5">
      <c r="A65" s="33" t="s">
        <v>170</v>
      </c>
      <c r="B65" s="10" t="s">
        <v>97</v>
      </c>
      <c r="C65" s="72"/>
      <c r="D65" s="39" t="s">
        <v>425</v>
      </c>
      <c r="E65" s="65">
        <f>E66</f>
        <v>39663.8</v>
      </c>
      <c r="F65" s="65">
        <f>F66</f>
        <v>37933.8</v>
      </c>
      <c r="G65" s="65">
        <f>G66</f>
        <v>37480.600000000006</v>
      </c>
    </row>
    <row r="66" spans="1:7" ht="16.5">
      <c r="A66" s="33" t="s">
        <v>170</v>
      </c>
      <c r="B66" s="10" t="s">
        <v>97</v>
      </c>
      <c r="C66" s="72" t="s">
        <v>475</v>
      </c>
      <c r="D66" s="39" t="s">
        <v>112</v>
      </c>
      <c r="E66" s="65">
        <f>'№7'!D220</f>
        <v>39663.8</v>
      </c>
      <c r="F66" s="65">
        <f>'№7'!E220</f>
        <v>37933.8</v>
      </c>
      <c r="G66" s="65">
        <f>'№7'!F220</f>
        <v>37480.600000000006</v>
      </c>
    </row>
    <row r="67" spans="1:7" s="49" customFormat="1" ht="49.5">
      <c r="A67" s="34" t="s">
        <v>353</v>
      </c>
      <c r="B67" s="34"/>
      <c r="C67" s="34"/>
      <c r="D67" s="35" t="s">
        <v>207</v>
      </c>
      <c r="E67" s="66">
        <f>E68+E70</f>
        <v>12128</v>
      </c>
      <c r="F67" s="66">
        <f>F68+F70</f>
        <v>7463</v>
      </c>
      <c r="G67" s="66">
        <f>G68+G70</f>
        <v>7133.7</v>
      </c>
    </row>
    <row r="68" spans="1:7" ht="33">
      <c r="A68" s="33" t="s">
        <v>353</v>
      </c>
      <c r="B68" s="10" t="s">
        <v>447</v>
      </c>
      <c r="C68" s="72"/>
      <c r="D68" s="39" t="s">
        <v>209</v>
      </c>
      <c r="E68" s="65">
        <f>E69</f>
        <v>6960.5</v>
      </c>
      <c r="F68" s="65">
        <f>F69</f>
        <v>2373</v>
      </c>
      <c r="G68" s="65">
        <f>G69</f>
        <v>2064.5</v>
      </c>
    </row>
    <row r="69" spans="1:7" ht="33">
      <c r="A69" s="33" t="s">
        <v>353</v>
      </c>
      <c r="B69" s="10" t="s">
        <v>447</v>
      </c>
      <c r="C69" s="72" t="s">
        <v>36</v>
      </c>
      <c r="D69" s="39" t="s">
        <v>434</v>
      </c>
      <c r="E69" s="65">
        <f>'№7'!D234</f>
        <v>6960.5</v>
      </c>
      <c r="F69" s="65">
        <f>'№7'!E234</f>
        <v>2373</v>
      </c>
      <c r="G69" s="65">
        <f>'№7'!F234</f>
        <v>2064.5</v>
      </c>
    </row>
    <row r="70" spans="1:7" ht="16.5">
      <c r="A70" s="33" t="s">
        <v>353</v>
      </c>
      <c r="B70" s="10" t="s">
        <v>97</v>
      </c>
      <c r="C70" s="72"/>
      <c r="D70" s="39" t="s">
        <v>425</v>
      </c>
      <c r="E70" s="65">
        <f>E71</f>
        <v>5167.5</v>
      </c>
      <c r="F70" s="65">
        <f>F71</f>
        <v>5090</v>
      </c>
      <c r="G70" s="65">
        <f>G71</f>
        <v>5069.2</v>
      </c>
    </row>
    <row r="71" spans="1:7" ht="33">
      <c r="A71" s="33" t="s">
        <v>353</v>
      </c>
      <c r="B71" s="10" t="s">
        <v>97</v>
      </c>
      <c r="C71" s="72" t="s">
        <v>36</v>
      </c>
      <c r="D71" s="39" t="s">
        <v>434</v>
      </c>
      <c r="E71" s="65">
        <f>'№7'!D243</f>
        <v>5167.5</v>
      </c>
      <c r="F71" s="65">
        <f>'№7'!E243</f>
        <v>5090</v>
      </c>
      <c r="G71" s="65">
        <f>'№7'!F243</f>
        <v>5069.2</v>
      </c>
    </row>
    <row r="72" spans="1:7" s="49" customFormat="1" ht="49.5">
      <c r="A72" s="34">
        <v>10</v>
      </c>
      <c r="B72" s="34"/>
      <c r="C72" s="34"/>
      <c r="D72" s="35" t="s">
        <v>444</v>
      </c>
      <c r="E72" s="66">
        <f>E73+E75+E79+E77</f>
        <v>13108.500000000002</v>
      </c>
      <c r="F72" s="66">
        <f>F73+F75+F79+F77</f>
        <v>12103.500000000002</v>
      </c>
      <c r="G72" s="66">
        <f>G73+G75+G79+G77</f>
        <v>11759.5</v>
      </c>
    </row>
    <row r="73" spans="1:7" ht="33">
      <c r="A73" s="33">
        <v>10</v>
      </c>
      <c r="B73" s="10" t="s">
        <v>447</v>
      </c>
      <c r="C73" s="72"/>
      <c r="D73" s="39" t="s">
        <v>354</v>
      </c>
      <c r="E73" s="65">
        <f>E74</f>
        <v>1403.1</v>
      </c>
      <c r="F73" s="65">
        <f>F74</f>
        <v>523.1</v>
      </c>
      <c r="G73" s="65">
        <f>G74</f>
        <v>523.1</v>
      </c>
    </row>
    <row r="74" spans="1:7" ht="33">
      <c r="A74" s="33" t="s">
        <v>98</v>
      </c>
      <c r="B74" s="10" t="s">
        <v>447</v>
      </c>
      <c r="C74" s="72" t="s">
        <v>38</v>
      </c>
      <c r="D74" s="39" t="s">
        <v>74</v>
      </c>
      <c r="E74" s="65">
        <f>'№7'!D247</f>
        <v>1403.1</v>
      </c>
      <c r="F74" s="65">
        <f>'№7'!E247</f>
        <v>523.1</v>
      </c>
      <c r="G74" s="65">
        <f>'№7'!F247</f>
        <v>523.1</v>
      </c>
    </row>
    <row r="75" spans="1:7" ht="33">
      <c r="A75" s="33">
        <v>10</v>
      </c>
      <c r="B75" s="10" t="s">
        <v>92</v>
      </c>
      <c r="C75" s="72"/>
      <c r="D75" s="39" t="s">
        <v>165</v>
      </c>
      <c r="E75" s="65">
        <f>E76</f>
        <v>2000</v>
      </c>
      <c r="F75" s="65">
        <f>F76</f>
        <v>2000</v>
      </c>
      <c r="G75" s="65">
        <f>G76</f>
        <v>2000</v>
      </c>
    </row>
    <row r="76" spans="1:7" ht="33">
      <c r="A76" s="33">
        <v>10</v>
      </c>
      <c r="B76" s="10" t="s">
        <v>92</v>
      </c>
      <c r="C76" s="72" t="s">
        <v>38</v>
      </c>
      <c r="D76" s="39" t="s">
        <v>74</v>
      </c>
      <c r="E76" s="65">
        <f>'№7'!D250</f>
        <v>2000</v>
      </c>
      <c r="F76" s="65">
        <f>'№7'!E250</f>
        <v>2000</v>
      </c>
      <c r="G76" s="65">
        <f>'№7'!F250</f>
        <v>2000</v>
      </c>
    </row>
    <row r="77" spans="1:7" ht="16.5">
      <c r="A77" s="33">
        <v>10</v>
      </c>
      <c r="B77" s="33" t="s">
        <v>93</v>
      </c>
      <c r="C77" s="33"/>
      <c r="D77" s="31" t="s">
        <v>159</v>
      </c>
      <c r="E77" s="65">
        <f>E78</f>
        <v>36</v>
      </c>
      <c r="F77" s="65">
        <f>F78</f>
        <v>36</v>
      </c>
      <c r="G77" s="65">
        <f>G78</f>
        <v>36</v>
      </c>
    </row>
    <row r="78" spans="1:7" ht="33">
      <c r="A78" s="33">
        <v>10</v>
      </c>
      <c r="B78" s="10" t="s">
        <v>93</v>
      </c>
      <c r="C78" s="72" t="s">
        <v>38</v>
      </c>
      <c r="D78" s="39" t="s">
        <v>74</v>
      </c>
      <c r="E78" s="65">
        <f>'№7'!D253</f>
        <v>36</v>
      </c>
      <c r="F78" s="65">
        <f>'№7'!E253</f>
        <v>36</v>
      </c>
      <c r="G78" s="65">
        <f>'№7'!F253</f>
        <v>36</v>
      </c>
    </row>
    <row r="79" spans="1:7" ht="16.5">
      <c r="A79" s="37">
        <v>10</v>
      </c>
      <c r="B79" s="10" t="s">
        <v>97</v>
      </c>
      <c r="C79" s="72"/>
      <c r="D79" s="39" t="s">
        <v>425</v>
      </c>
      <c r="E79" s="65">
        <f>E80</f>
        <v>9669.400000000001</v>
      </c>
      <c r="F79" s="65">
        <f>F80</f>
        <v>9544.400000000001</v>
      </c>
      <c r="G79" s="65">
        <f>G80</f>
        <v>9200.4</v>
      </c>
    </row>
    <row r="80" spans="1:7" ht="33">
      <c r="A80" s="33">
        <v>10</v>
      </c>
      <c r="B80" s="10" t="s">
        <v>97</v>
      </c>
      <c r="C80" s="72" t="s">
        <v>38</v>
      </c>
      <c r="D80" s="39" t="s">
        <v>74</v>
      </c>
      <c r="E80" s="65">
        <f>'№7'!D256</f>
        <v>9669.400000000001</v>
      </c>
      <c r="F80" s="65">
        <f>'№7'!E256</f>
        <v>9544.400000000001</v>
      </c>
      <c r="G80" s="65">
        <f>'№7'!F256</f>
        <v>9200.4</v>
      </c>
    </row>
    <row r="81" spans="1:7" s="49" customFormat="1" ht="33">
      <c r="A81" s="34">
        <v>99</v>
      </c>
      <c r="B81" s="34"/>
      <c r="C81" s="34"/>
      <c r="D81" s="35" t="s">
        <v>355</v>
      </c>
      <c r="E81" s="66">
        <f>E82+E84+E86</f>
        <v>6827.1</v>
      </c>
      <c r="F81" s="66">
        <f>F82+F84+F86</f>
        <v>5071.6</v>
      </c>
      <c r="G81" s="66">
        <f>G82+G84+G86</f>
        <v>5004</v>
      </c>
    </row>
    <row r="82" spans="1:7" ht="33">
      <c r="A82" s="33">
        <v>99</v>
      </c>
      <c r="B82" s="10" t="s">
        <v>447</v>
      </c>
      <c r="C82" s="72"/>
      <c r="D82" s="39" t="s">
        <v>163</v>
      </c>
      <c r="E82" s="65">
        <f>E83</f>
        <v>500</v>
      </c>
      <c r="F82" s="65">
        <f>F83</f>
        <v>0</v>
      </c>
      <c r="G82" s="65">
        <f>G83</f>
        <v>0</v>
      </c>
    </row>
    <row r="83" spans="1:7" ht="33">
      <c r="A83" s="33" t="s">
        <v>356</v>
      </c>
      <c r="B83" s="10" t="s">
        <v>447</v>
      </c>
      <c r="C83" s="72" t="s">
        <v>38</v>
      </c>
      <c r="D83" s="39" t="s">
        <v>74</v>
      </c>
      <c r="E83" s="65">
        <f>'№7'!D260</f>
        <v>500</v>
      </c>
      <c r="F83" s="65">
        <f>'№7'!E260</f>
        <v>0</v>
      </c>
      <c r="G83" s="65">
        <f>'№7'!F260</f>
        <v>0</v>
      </c>
    </row>
    <row r="84" spans="1:7" ht="33">
      <c r="A84" s="33">
        <v>99</v>
      </c>
      <c r="B84" s="10" t="s">
        <v>92</v>
      </c>
      <c r="C84" s="72"/>
      <c r="D84" s="39" t="s">
        <v>162</v>
      </c>
      <c r="E84" s="65">
        <f>E85</f>
        <v>2000</v>
      </c>
      <c r="F84" s="65">
        <f>F85</f>
        <v>1000</v>
      </c>
      <c r="G84" s="65">
        <f>G85</f>
        <v>1000</v>
      </c>
    </row>
    <row r="85" spans="1:7" ht="33">
      <c r="A85" s="33">
        <v>99</v>
      </c>
      <c r="B85" s="10" t="s">
        <v>92</v>
      </c>
      <c r="C85" s="72" t="s">
        <v>38</v>
      </c>
      <c r="D85" s="39" t="s">
        <v>74</v>
      </c>
      <c r="E85" s="65">
        <f>'№7'!D263</f>
        <v>2000</v>
      </c>
      <c r="F85" s="65">
        <f>'№7'!E263</f>
        <v>1000</v>
      </c>
      <c r="G85" s="65">
        <f>'№7'!F263</f>
        <v>1000</v>
      </c>
    </row>
    <row r="86" spans="1:7" ht="33">
      <c r="A86" s="33">
        <v>99</v>
      </c>
      <c r="B86" s="10" t="s">
        <v>97</v>
      </c>
      <c r="C86" s="72"/>
      <c r="D86" s="39" t="s">
        <v>436</v>
      </c>
      <c r="E86" s="65">
        <f>E87</f>
        <v>4327.1</v>
      </c>
      <c r="F86" s="65">
        <f>F87</f>
        <v>4071.6</v>
      </c>
      <c r="G86" s="65">
        <f>G87</f>
        <v>4004</v>
      </c>
    </row>
    <row r="87" spans="1:7" ht="16.5">
      <c r="A87" s="33" t="s">
        <v>356</v>
      </c>
      <c r="B87" s="10" t="s">
        <v>97</v>
      </c>
      <c r="C87" s="72" t="s">
        <v>469</v>
      </c>
      <c r="D87" s="39" t="s">
        <v>433</v>
      </c>
      <c r="E87" s="65">
        <f>'№7'!D266</f>
        <v>4327.1</v>
      </c>
      <c r="F87" s="65">
        <f>'№7'!E266</f>
        <v>4071.6</v>
      </c>
      <c r="G87" s="65">
        <f>'№7'!F266</f>
        <v>4004</v>
      </c>
    </row>
  </sheetData>
  <sheetProtection/>
  <mergeCells count="11">
    <mergeCell ref="A7:A9"/>
    <mergeCell ref="B7:B9"/>
    <mergeCell ref="C7:C9"/>
    <mergeCell ref="D7:D9"/>
    <mergeCell ref="E7:G7"/>
    <mergeCell ref="E8:E9"/>
    <mergeCell ref="E1:G1"/>
    <mergeCell ref="B2:G2"/>
    <mergeCell ref="A3:G3"/>
    <mergeCell ref="A5:G5"/>
    <mergeCell ref="F8:G8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1.125" style="85" customWidth="1"/>
    <col min="2" max="2" width="7.00390625" style="57" customWidth="1"/>
    <col min="3" max="3" width="82.75390625" style="2" customWidth="1"/>
    <col min="4" max="4" width="11.125" style="61" customWidth="1"/>
    <col min="5" max="5" width="10.625" style="61" customWidth="1"/>
    <col min="6" max="6" width="11.625" style="61" customWidth="1"/>
    <col min="7" max="16384" width="9.125" style="2" customWidth="1"/>
  </cols>
  <sheetData>
    <row r="1" spans="4:6" ht="16.5">
      <c r="D1" s="212" t="s">
        <v>399</v>
      </c>
      <c r="E1" s="212"/>
      <c r="F1" s="212"/>
    </row>
    <row r="2" spans="2:6" ht="16.5">
      <c r="B2" s="213" t="s">
        <v>468</v>
      </c>
      <c r="C2" s="213"/>
      <c r="D2" s="213"/>
      <c r="E2" s="213"/>
      <c r="F2" s="213"/>
    </row>
    <row r="3" spans="1:6" ht="16.5">
      <c r="A3" s="214" t="s">
        <v>678</v>
      </c>
      <c r="B3" s="214"/>
      <c r="C3" s="214"/>
      <c r="D3" s="214"/>
      <c r="E3" s="214"/>
      <c r="F3" s="214"/>
    </row>
    <row r="4" spans="1:6" ht="16.5">
      <c r="A4" s="86"/>
      <c r="B4" s="58"/>
      <c r="C4" s="46"/>
      <c r="D4" s="62"/>
      <c r="E4" s="62"/>
      <c r="F4" s="62"/>
    </row>
    <row r="5" spans="1:6" s="47" customFormat="1" ht="53.25" customHeight="1">
      <c r="A5" s="208" t="s">
        <v>357</v>
      </c>
      <c r="B5" s="208"/>
      <c r="C5" s="208"/>
      <c r="D5" s="208"/>
      <c r="E5" s="208"/>
      <c r="F5" s="208"/>
    </row>
    <row r="6" spans="1:6" ht="16.5">
      <c r="A6" s="87"/>
      <c r="B6" s="59"/>
      <c r="C6" s="45"/>
      <c r="D6" s="63"/>
      <c r="E6" s="63"/>
      <c r="F6" s="63"/>
    </row>
    <row r="7" spans="1:6" ht="16.5">
      <c r="A7" s="217" t="s">
        <v>472</v>
      </c>
      <c r="B7" s="217" t="s">
        <v>471</v>
      </c>
      <c r="C7" s="176" t="s">
        <v>474</v>
      </c>
      <c r="D7" s="209" t="s">
        <v>64</v>
      </c>
      <c r="E7" s="210"/>
      <c r="F7" s="211"/>
    </row>
    <row r="8" spans="1:6" ht="16.5">
      <c r="A8" s="217"/>
      <c r="B8" s="217"/>
      <c r="C8" s="177"/>
      <c r="D8" s="215" t="s">
        <v>448</v>
      </c>
      <c r="E8" s="209" t="s">
        <v>115</v>
      </c>
      <c r="F8" s="211"/>
    </row>
    <row r="9" spans="1:6" ht="16.5">
      <c r="A9" s="217"/>
      <c r="B9" s="217"/>
      <c r="C9" s="178"/>
      <c r="D9" s="216"/>
      <c r="E9" s="65" t="s">
        <v>78</v>
      </c>
      <c r="F9" s="65" t="s">
        <v>114</v>
      </c>
    </row>
    <row r="10" spans="1:6" ht="16.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6.5">
      <c r="A11" s="88"/>
      <c r="B11" s="60"/>
      <c r="C11" s="48" t="s">
        <v>423</v>
      </c>
      <c r="D11" s="66">
        <f>D12+D72+D95+D108+D126+D150+D160+D175+D233+D246+D259</f>
        <v>641704.1999999997</v>
      </c>
      <c r="E11" s="66">
        <f>E12+E72+E95+E108+E126+E150+E160+E175+E233+E246+E259</f>
        <v>554267.7999999999</v>
      </c>
      <c r="F11" s="66">
        <f>F12+F72+F95+F108+F126+F150+F160+F175+F233+F246+F259</f>
        <v>537907.4000000001</v>
      </c>
    </row>
    <row r="12" spans="1:6" s="49" customFormat="1" ht="33">
      <c r="A12" s="34" t="s">
        <v>125</v>
      </c>
      <c r="B12" s="34"/>
      <c r="C12" s="35" t="s">
        <v>123</v>
      </c>
      <c r="D12" s="66">
        <f>D13+D48+D65</f>
        <v>420950.7999999999</v>
      </c>
      <c r="E12" s="66">
        <f>E13+E48+E65</f>
        <v>385890.5</v>
      </c>
      <c r="F12" s="66">
        <f>F13+F48+F65</f>
        <v>381015.2</v>
      </c>
    </row>
    <row r="13" spans="1:6" s="49" customFormat="1" ht="33">
      <c r="A13" s="34" t="s">
        <v>126</v>
      </c>
      <c r="B13" s="34"/>
      <c r="C13" s="35" t="s">
        <v>124</v>
      </c>
      <c r="D13" s="66">
        <f>D14+D18+D22+D24+D26+D28+D30+D32+D34+D36+D38+D40+D42+D44+D46+D16+D20</f>
        <v>400402.1999999999</v>
      </c>
      <c r="E13" s="66">
        <f>E14+E18+E22+E24+E26+E28+E30+E32+E34+E36+E38+E40+E42+E44+E46+E16+E20</f>
        <v>366756.6</v>
      </c>
      <c r="F13" s="66">
        <f>F14+F18+F22+F24+F26+F28+F30+F32+F34+F36+F38+F40+F42+F44+F46+F16+F20</f>
        <v>362254.39999999997</v>
      </c>
    </row>
    <row r="14" spans="1:6" ht="66">
      <c r="A14" s="10" t="s">
        <v>388</v>
      </c>
      <c r="B14" s="10"/>
      <c r="C14" s="73" t="s">
        <v>152</v>
      </c>
      <c r="D14" s="65">
        <f>D15</f>
        <v>265.8</v>
      </c>
      <c r="E14" s="65">
        <f>E15</f>
        <v>265.8</v>
      </c>
      <c r="F14" s="65">
        <f>F15</f>
        <v>265.8</v>
      </c>
    </row>
    <row r="15" spans="1:6" ht="16.5">
      <c r="A15" s="10" t="s">
        <v>388</v>
      </c>
      <c r="B15" s="33" t="s">
        <v>459</v>
      </c>
      <c r="C15" s="31" t="s">
        <v>460</v>
      </c>
      <c r="D15" s="65">
        <f>'№4'!F404</f>
        <v>265.8</v>
      </c>
      <c r="E15" s="65">
        <f>'№4'!G404</f>
        <v>265.8</v>
      </c>
      <c r="F15" s="65">
        <f>'№4'!H404</f>
        <v>265.8</v>
      </c>
    </row>
    <row r="16" spans="1:6" ht="16.5">
      <c r="A16" s="56" t="s">
        <v>480</v>
      </c>
      <c r="B16" s="17"/>
      <c r="C16" s="73" t="s">
        <v>481</v>
      </c>
      <c r="D16" s="65">
        <f>D17</f>
        <v>157.5</v>
      </c>
      <c r="E16" s="65">
        <f>E17</f>
        <v>0</v>
      </c>
      <c r="F16" s="65">
        <f>F17</f>
        <v>0</v>
      </c>
    </row>
    <row r="17" spans="1:6" ht="16.5">
      <c r="A17" s="56" t="s">
        <v>480</v>
      </c>
      <c r="B17" s="33" t="s">
        <v>459</v>
      </c>
      <c r="C17" s="31" t="s">
        <v>460</v>
      </c>
      <c r="D17" s="65">
        <f>'№4'!F386</f>
        <v>157.5</v>
      </c>
      <c r="E17" s="65">
        <f>'№4'!G386</f>
        <v>0</v>
      </c>
      <c r="F17" s="65">
        <f>'№4'!H386</f>
        <v>0</v>
      </c>
    </row>
    <row r="18" spans="1:6" ht="33">
      <c r="A18" s="10" t="s">
        <v>127</v>
      </c>
      <c r="B18" s="10"/>
      <c r="C18" s="73" t="s">
        <v>128</v>
      </c>
      <c r="D18" s="65">
        <f>D19</f>
        <v>74859.7</v>
      </c>
      <c r="E18" s="65">
        <f>E19</f>
        <v>65973.1</v>
      </c>
      <c r="F18" s="65">
        <f>F19</f>
        <v>63435.9</v>
      </c>
    </row>
    <row r="19" spans="1:6" ht="16.5">
      <c r="A19" s="10" t="s">
        <v>127</v>
      </c>
      <c r="B19" s="10" t="s">
        <v>459</v>
      </c>
      <c r="C19" s="73" t="s">
        <v>460</v>
      </c>
      <c r="D19" s="65">
        <f>'№4'!F353</f>
        <v>74859.7</v>
      </c>
      <c r="E19" s="65">
        <f>'№4'!G353</f>
        <v>65973.1</v>
      </c>
      <c r="F19" s="65">
        <f>'№4'!H353</f>
        <v>63435.9</v>
      </c>
    </row>
    <row r="20" spans="1:6" ht="115.5">
      <c r="A20" s="10" t="s">
        <v>482</v>
      </c>
      <c r="B20" s="38"/>
      <c r="C20" s="73" t="s">
        <v>483</v>
      </c>
      <c r="D20" s="65">
        <f>D21</f>
        <v>22.1</v>
      </c>
      <c r="E20" s="65">
        <f>E21</f>
        <v>0</v>
      </c>
      <c r="F20" s="65">
        <f>F21</f>
        <v>0</v>
      </c>
    </row>
    <row r="21" spans="1:6" ht="16.5">
      <c r="A21" s="10" t="s">
        <v>482</v>
      </c>
      <c r="B21" s="10" t="s">
        <v>459</v>
      </c>
      <c r="C21" s="73" t="s">
        <v>460</v>
      </c>
      <c r="D21" s="65">
        <f>'№4'!F407</f>
        <v>22.1</v>
      </c>
      <c r="E21" s="65">
        <f>'№4'!G407</f>
        <v>0</v>
      </c>
      <c r="F21" s="65">
        <f>'№4'!H407</f>
        <v>0</v>
      </c>
    </row>
    <row r="22" spans="1:6" ht="49.5">
      <c r="A22" s="10" t="s">
        <v>129</v>
      </c>
      <c r="B22" s="10"/>
      <c r="C22" s="73" t="s">
        <v>130</v>
      </c>
      <c r="D22" s="65">
        <f>D23</f>
        <v>84922</v>
      </c>
      <c r="E22" s="65">
        <f>E23</f>
        <v>84922</v>
      </c>
      <c r="F22" s="65">
        <f>F23</f>
        <v>84922</v>
      </c>
    </row>
    <row r="23" spans="1:6" ht="16.5">
      <c r="A23" s="10" t="s">
        <v>129</v>
      </c>
      <c r="B23" s="10" t="s">
        <v>459</v>
      </c>
      <c r="C23" s="73" t="s">
        <v>460</v>
      </c>
      <c r="D23" s="65">
        <f>'№4'!F361</f>
        <v>84922</v>
      </c>
      <c r="E23" s="65">
        <f>'№4'!G361</f>
        <v>84922</v>
      </c>
      <c r="F23" s="65">
        <f>'№4'!H361</f>
        <v>84922</v>
      </c>
    </row>
    <row r="24" spans="1:6" ht="49.5">
      <c r="A24" s="10" t="s">
        <v>134</v>
      </c>
      <c r="B24" s="10"/>
      <c r="C24" s="73" t="s">
        <v>135</v>
      </c>
      <c r="D24" s="65">
        <f>D25</f>
        <v>35456.3</v>
      </c>
      <c r="E24" s="65">
        <f>E25</f>
        <v>25628.1</v>
      </c>
      <c r="F24" s="65">
        <f>F25</f>
        <v>23037</v>
      </c>
    </row>
    <row r="25" spans="1:6" ht="16.5">
      <c r="A25" s="10" t="s">
        <v>134</v>
      </c>
      <c r="B25" s="10" t="s">
        <v>459</v>
      </c>
      <c r="C25" s="73" t="s">
        <v>460</v>
      </c>
      <c r="D25" s="65">
        <f>'№4'!F366</f>
        <v>35456.3</v>
      </c>
      <c r="E25" s="65">
        <f>'№4'!G366</f>
        <v>25628.1</v>
      </c>
      <c r="F25" s="65">
        <f>'№4'!H366</f>
        <v>23037</v>
      </c>
    </row>
    <row r="26" spans="1:6" ht="82.5">
      <c r="A26" s="10" t="s">
        <v>157</v>
      </c>
      <c r="B26" s="10"/>
      <c r="C26" s="73" t="s">
        <v>158</v>
      </c>
      <c r="D26" s="65">
        <f>D27</f>
        <v>170210</v>
      </c>
      <c r="E26" s="65">
        <f>E27</f>
        <v>170210</v>
      </c>
      <c r="F26" s="65">
        <f>F27</f>
        <v>170210</v>
      </c>
    </row>
    <row r="27" spans="1:6" ht="16.5">
      <c r="A27" s="10" t="s">
        <v>157</v>
      </c>
      <c r="B27" s="10" t="s">
        <v>459</v>
      </c>
      <c r="C27" s="73" t="s">
        <v>460</v>
      </c>
      <c r="D27" s="65">
        <f>'№4'!F380</f>
        <v>170210</v>
      </c>
      <c r="E27" s="65">
        <f>'№4'!G380</f>
        <v>170210</v>
      </c>
      <c r="F27" s="65">
        <f>'№4'!H380</f>
        <v>170210</v>
      </c>
    </row>
    <row r="28" spans="1:6" ht="33">
      <c r="A28" s="10" t="s">
        <v>136</v>
      </c>
      <c r="B28" s="10"/>
      <c r="C28" s="73" t="s">
        <v>137</v>
      </c>
      <c r="D28" s="65">
        <f>D29</f>
        <v>3681.8</v>
      </c>
      <c r="E28" s="65">
        <f>E29</f>
        <v>3526.3</v>
      </c>
      <c r="F28" s="65">
        <f>F29</f>
        <v>3779.1</v>
      </c>
    </row>
    <row r="29" spans="1:6" ht="16.5">
      <c r="A29" s="10" t="s">
        <v>136</v>
      </c>
      <c r="B29" s="10" t="s">
        <v>459</v>
      </c>
      <c r="C29" s="73" t="s">
        <v>460</v>
      </c>
      <c r="D29" s="65">
        <f>'№4'!F369</f>
        <v>3681.8</v>
      </c>
      <c r="E29" s="65">
        <f>'№4'!G369</f>
        <v>3526.3</v>
      </c>
      <c r="F29" s="65">
        <f>'№4'!H369</f>
        <v>3779.1</v>
      </c>
    </row>
    <row r="30" spans="1:6" ht="33">
      <c r="A30" s="10" t="s">
        <v>138</v>
      </c>
      <c r="B30" s="10"/>
      <c r="C30" s="73" t="s">
        <v>139</v>
      </c>
      <c r="D30" s="65">
        <f>D31</f>
        <v>7686.6</v>
      </c>
      <c r="E30" s="65">
        <f>E31</f>
        <v>6294.8</v>
      </c>
      <c r="F30" s="65">
        <f>F31</f>
        <v>6668.1</v>
      </c>
    </row>
    <row r="31" spans="1:6" ht="16.5">
      <c r="A31" s="10" t="s">
        <v>138</v>
      </c>
      <c r="B31" s="10" t="s">
        <v>459</v>
      </c>
      <c r="C31" s="73" t="s">
        <v>460</v>
      </c>
      <c r="D31" s="65">
        <f>'№4'!F370</f>
        <v>7686.6</v>
      </c>
      <c r="E31" s="65">
        <f>'№4'!G370</f>
        <v>6294.8</v>
      </c>
      <c r="F31" s="65">
        <f>'№4'!H370</f>
        <v>6668.1</v>
      </c>
    </row>
    <row r="32" spans="1:6" ht="33">
      <c r="A32" s="10" t="s">
        <v>382</v>
      </c>
      <c r="B32" s="10"/>
      <c r="C32" s="73" t="s">
        <v>132</v>
      </c>
      <c r="D32" s="65">
        <f>D33</f>
        <v>1785.4</v>
      </c>
      <c r="E32" s="65">
        <f>E33</f>
        <v>0</v>
      </c>
      <c r="F32" s="65">
        <f>F33</f>
        <v>0</v>
      </c>
    </row>
    <row r="33" spans="1:6" ht="16.5">
      <c r="A33" s="10" t="s">
        <v>382</v>
      </c>
      <c r="B33" s="10" t="s">
        <v>459</v>
      </c>
      <c r="C33" s="73" t="s">
        <v>460</v>
      </c>
      <c r="D33" s="65">
        <f>'№4'!F355</f>
        <v>1785.4</v>
      </c>
      <c r="E33" s="65">
        <f>'№4'!G355</f>
        <v>0</v>
      </c>
      <c r="F33" s="65">
        <f>'№4'!H355</f>
        <v>0</v>
      </c>
    </row>
    <row r="34" spans="1:6" ht="33">
      <c r="A34" s="10" t="s">
        <v>383</v>
      </c>
      <c r="B34" s="10"/>
      <c r="C34" s="73" t="s">
        <v>133</v>
      </c>
      <c r="D34" s="65">
        <f>D35</f>
        <v>235.8</v>
      </c>
      <c r="E34" s="65">
        <f>E35</f>
        <v>0</v>
      </c>
      <c r="F34" s="65">
        <f>F35</f>
        <v>0</v>
      </c>
    </row>
    <row r="35" spans="1:6" ht="16.5">
      <c r="A35" s="10" t="s">
        <v>383</v>
      </c>
      <c r="B35" s="10" t="s">
        <v>459</v>
      </c>
      <c r="C35" s="73" t="s">
        <v>460</v>
      </c>
      <c r="D35" s="65">
        <f>'№4'!F357</f>
        <v>235.8</v>
      </c>
      <c r="E35" s="65">
        <f>'№4'!G357</f>
        <v>0</v>
      </c>
      <c r="F35" s="65">
        <f>'№4'!H357</f>
        <v>0</v>
      </c>
    </row>
    <row r="36" spans="1:6" ht="33">
      <c r="A36" s="10" t="s">
        <v>384</v>
      </c>
      <c r="B36" s="10"/>
      <c r="C36" s="73" t="s">
        <v>143</v>
      </c>
      <c r="D36" s="65">
        <f>D37</f>
        <v>1037.1</v>
      </c>
      <c r="E36" s="65">
        <f>E37</f>
        <v>0</v>
      </c>
      <c r="F36" s="65">
        <f>F37</f>
        <v>0</v>
      </c>
    </row>
    <row r="37" spans="1:6" ht="16.5">
      <c r="A37" s="10" t="s">
        <v>384</v>
      </c>
      <c r="B37" s="10" t="s">
        <v>459</v>
      </c>
      <c r="C37" s="73" t="s">
        <v>460</v>
      </c>
      <c r="D37" s="65">
        <f>'№4'!F359</f>
        <v>1037.1</v>
      </c>
      <c r="E37" s="65">
        <f>'№4'!G359</f>
        <v>0</v>
      </c>
      <c r="F37" s="65">
        <f>'№4'!H359</f>
        <v>0</v>
      </c>
    </row>
    <row r="38" spans="1:6" ht="33">
      <c r="A38" s="10" t="s">
        <v>385</v>
      </c>
      <c r="B38" s="10"/>
      <c r="C38" s="73" t="s">
        <v>140</v>
      </c>
      <c r="D38" s="65">
        <f>D39</f>
        <v>4554</v>
      </c>
      <c r="E38" s="65">
        <f>E39</f>
        <v>0</v>
      </c>
      <c r="F38" s="65">
        <f>F39</f>
        <v>0</v>
      </c>
    </row>
    <row r="39" spans="1:6" ht="16.5">
      <c r="A39" s="10" t="s">
        <v>385</v>
      </c>
      <c r="B39" s="10" t="s">
        <v>459</v>
      </c>
      <c r="C39" s="73" t="s">
        <v>460</v>
      </c>
      <c r="D39" s="65">
        <f>'№4'!F372</f>
        <v>4554</v>
      </c>
      <c r="E39" s="65">
        <f>'№4'!G372</f>
        <v>0</v>
      </c>
      <c r="F39" s="65">
        <f>'№4'!H372</f>
        <v>0</v>
      </c>
    </row>
    <row r="40" spans="1:6" ht="33">
      <c r="A40" s="10" t="s">
        <v>386</v>
      </c>
      <c r="B40" s="10"/>
      <c r="C40" s="73" t="s">
        <v>142</v>
      </c>
      <c r="D40" s="65">
        <f>D41</f>
        <v>464.5</v>
      </c>
      <c r="E40" s="65">
        <f>E41</f>
        <v>0</v>
      </c>
      <c r="F40" s="65">
        <f>F41</f>
        <v>0</v>
      </c>
    </row>
    <row r="41" spans="1:6" ht="16.5">
      <c r="A41" s="10" t="s">
        <v>386</v>
      </c>
      <c r="B41" s="10" t="s">
        <v>459</v>
      </c>
      <c r="C41" s="73" t="s">
        <v>460</v>
      </c>
      <c r="D41" s="65">
        <f>'№4'!F374</f>
        <v>464.5</v>
      </c>
      <c r="E41" s="65">
        <f>'№4'!G374</f>
        <v>0</v>
      </c>
      <c r="F41" s="65">
        <f>'№4'!H374</f>
        <v>0</v>
      </c>
    </row>
    <row r="42" spans="1:6" ht="33">
      <c r="A42" s="10" t="s">
        <v>387</v>
      </c>
      <c r="B42" s="10"/>
      <c r="C42" s="73" t="s">
        <v>144</v>
      </c>
      <c r="D42" s="65">
        <f>D43</f>
        <v>5127.1</v>
      </c>
      <c r="E42" s="65">
        <f>E43</f>
        <v>0</v>
      </c>
      <c r="F42" s="65">
        <f>F43</f>
        <v>0</v>
      </c>
    </row>
    <row r="43" spans="1:6" ht="16.5">
      <c r="A43" s="10" t="s">
        <v>387</v>
      </c>
      <c r="B43" s="10" t="s">
        <v>459</v>
      </c>
      <c r="C43" s="73" t="s">
        <v>460</v>
      </c>
      <c r="D43" s="65">
        <f>'№4'!F376</f>
        <v>5127.1</v>
      </c>
      <c r="E43" s="65">
        <f>'№4'!G376</f>
        <v>0</v>
      </c>
      <c r="F43" s="65">
        <f>'№4'!H376</f>
        <v>0</v>
      </c>
    </row>
    <row r="44" spans="1:6" ht="33">
      <c r="A44" s="10" t="s">
        <v>145</v>
      </c>
      <c r="B44" s="10"/>
      <c r="C44" s="73" t="s">
        <v>146</v>
      </c>
      <c r="D44" s="65">
        <f>D45</f>
        <v>4852.7</v>
      </c>
      <c r="E44" s="65">
        <f>E45</f>
        <v>4852.7</v>
      </c>
      <c r="F44" s="65">
        <f>F45</f>
        <v>4852.7</v>
      </c>
    </row>
    <row r="45" spans="1:6" ht="16.5">
      <c r="A45" s="10" t="s">
        <v>145</v>
      </c>
      <c r="B45" s="10" t="s">
        <v>459</v>
      </c>
      <c r="C45" s="73" t="s">
        <v>460</v>
      </c>
      <c r="D45" s="65">
        <f>'№4'!F378</f>
        <v>4852.7</v>
      </c>
      <c r="E45" s="65">
        <f>'№4'!G378</f>
        <v>4852.7</v>
      </c>
      <c r="F45" s="65">
        <f>'№4'!H378</f>
        <v>4852.7</v>
      </c>
    </row>
    <row r="46" spans="1:6" ht="49.5">
      <c r="A46" s="10" t="s">
        <v>155</v>
      </c>
      <c r="B46" s="10"/>
      <c r="C46" s="73" t="s">
        <v>156</v>
      </c>
      <c r="D46" s="65">
        <f>D47</f>
        <v>5083.8</v>
      </c>
      <c r="E46" s="65">
        <f>E47</f>
        <v>5083.8</v>
      </c>
      <c r="F46" s="65">
        <f>F47</f>
        <v>5083.8</v>
      </c>
    </row>
    <row r="47" spans="1:6" ht="16.5">
      <c r="A47" s="10" t="s">
        <v>155</v>
      </c>
      <c r="B47" s="10" t="s">
        <v>459</v>
      </c>
      <c r="C47" s="73" t="s">
        <v>460</v>
      </c>
      <c r="D47" s="65">
        <f>'№4'!F411</f>
        <v>5083.8</v>
      </c>
      <c r="E47" s="65">
        <f>'№4'!G411</f>
        <v>5083.8</v>
      </c>
      <c r="F47" s="65">
        <f>'№4'!H411</f>
        <v>5083.8</v>
      </c>
    </row>
    <row r="48" spans="1:6" s="49" customFormat="1" ht="49.5">
      <c r="A48" s="34" t="s">
        <v>171</v>
      </c>
      <c r="B48" s="34"/>
      <c r="C48" s="35" t="s">
        <v>172</v>
      </c>
      <c r="D48" s="66">
        <f>D49+D51+D53+D55+D57+D59+D61+D63</f>
        <v>5103.6</v>
      </c>
      <c r="E48" s="66">
        <f>E49+E51+E53+E55+E57+E59+E61+E63</f>
        <v>4609.9</v>
      </c>
      <c r="F48" s="66">
        <f>F49+F51+F53+F55+F57+F59+F61+F63</f>
        <v>4479.900000000001</v>
      </c>
    </row>
    <row r="49" spans="1:6" ht="16.5">
      <c r="A49" s="10" t="s">
        <v>173</v>
      </c>
      <c r="B49" s="10"/>
      <c r="C49" s="73" t="s">
        <v>174</v>
      </c>
      <c r="D49" s="65">
        <f>D50</f>
        <v>39.6</v>
      </c>
      <c r="E49" s="65">
        <f>E50</f>
        <v>26.5</v>
      </c>
      <c r="F49" s="65">
        <f>F50</f>
        <v>25</v>
      </c>
    </row>
    <row r="50" spans="1:6" ht="33">
      <c r="A50" s="10" t="s">
        <v>173</v>
      </c>
      <c r="B50" s="10" t="s">
        <v>449</v>
      </c>
      <c r="C50" s="73" t="s">
        <v>455</v>
      </c>
      <c r="D50" s="65">
        <f>'№4'!F305</f>
        <v>39.6</v>
      </c>
      <c r="E50" s="65">
        <f>'№4'!G305</f>
        <v>26.5</v>
      </c>
      <c r="F50" s="65">
        <f>'№4'!H305</f>
        <v>25</v>
      </c>
    </row>
    <row r="51" spans="1:6" ht="33">
      <c r="A51" s="10" t="s">
        <v>175</v>
      </c>
      <c r="B51" s="10"/>
      <c r="C51" s="73" t="s">
        <v>176</v>
      </c>
      <c r="D51" s="65">
        <f>D52</f>
        <v>13</v>
      </c>
      <c r="E51" s="65">
        <f>E52</f>
        <v>0</v>
      </c>
      <c r="F51" s="65">
        <f>F52</f>
        <v>0</v>
      </c>
    </row>
    <row r="52" spans="1:6" ht="33">
      <c r="A52" s="10" t="s">
        <v>175</v>
      </c>
      <c r="B52" s="10" t="s">
        <v>449</v>
      </c>
      <c r="C52" s="73" t="s">
        <v>455</v>
      </c>
      <c r="D52" s="65">
        <f>'№4'!F306</f>
        <v>13</v>
      </c>
      <c r="E52" s="65">
        <f>'№4'!G306</f>
        <v>0</v>
      </c>
      <c r="F52" s="65">
        <f>'№4'!H306</f>
        <v>0</v>
      </c>
    </row>
    <row r="53" spans="1:6" ht="16.5">
      <c r="A53" s="10" t="s">
        <v>177</v>
      </c>
      <c r="B53" s="10"/>
      <c r="C53" s="73" t="s">
        <v>178</v>
      </c>
      <c r="D53" s="65">
        <f>D54</f>
        <v>62</v>
      </c>
      <c r="E53" s="65">
        <f>E54</f>
        <v>62</v>
      </c>
      <c r="F53" s="65">
        <f>F54</f>
        <v>62</v>
      </c>
    </row>
    <row r="54" spans="1:6" ht="33">
      <c r="A54" s="10" t="s">
        <v>177</v>
      </c>
      <c r="B54" s="10" t="s">
        <v>449</v>
      </c>
      <c r="C54" s="73" t="s">
        <v>455</v>
      </c>
      <c r="D54" s="65">
        <f>'№4'!F309</f>
        <v>62</v>
      </c>
      <c r="E54" s="65">
        <f>'№4'!G309</f>
        <v>62</v>
      </c>
      <c r="F54" s="65">
        <f>'№4'!H309</f>
        <v>62</v>
      </c>
    </row>
    <row r="55" spans="1:6" ht="16.5">
      <c r="A55" s="10" t="s">
        <v>184</v>
      </c>
      <c r="B55" s="10"/>
      <c r="C55" s="73" t="s">
        <v>179</v>
      </c>
      <c r="D55" s="65">
        <f>D56</f>
        <v>4508.1</v>
      </c>
      <c r="E55" s="65">
        <f>E56</f>
        <v>4210.9</v>
      </c>
      <c r="F55" s="65">
        <f>F56</f>
        <v>4132.7</v>
      </c>
    </row>
    <row r="56" spans="1:6" ht="33">
      <c r="A56" s="10" t="s">
        <v>184</v>
      </c>
      <c r="B56" s="10" t="s">
        <v>449</v>
      </c>
      <c r="C56" s="73" t="s">
        <v>455</v>
      </c>
      <c r="D56" s="65">
        <f>'№4'!F310</f>
        <v>4508.1</v>
      </c>
      <c r="E56" s="65">
        <f>'№4'!G310</f>
        <v>4210.9</v>
      </c>
      <c r="F56" s="65">
        <f>'№4'!H310</f>
        <v>4132.7</v>
      </c>
    </row>
    <row r="57" spans="1:6" ht="33">
      <c r="A57" s="10" t="s">
        <v>185</v>
      </c>
      <c r="B57" s="10"/>
      <c r="C57" s="73" t="s">
        <v>180</v>
      </c>
      <c r="D57" s="65">
        <f>D58</f>
        <v>230.9</v>
      </c>
      <c r="E57" s="65">
        <f>E58</f>
        <v>166</v>
      </c>
      <c r="F57" s="65">
        <f>F58</f>
        <v>134.6</v>
      </c>
    </row>
    <row r="58" spans="1:6" ht="33">
      <c r="A58" s="10" t="s">
        <v>185</v>
      </c>
      <c r="B58" s="10" t="s">
        <v>449</v>
      </c>
      <c r="C58" s="73" t="s">
        <v>455</v>
      </c>
      <c r="D58" s="65">
        <f>'№4'!F312</f>
        <v>230.9</v>
      </c>
      <c r="E58" s="65">
        <f>'№4'!G312</f>
        <v>166</v>
      </c>
      <c r="F58" s="65">
        <f>'№4'!H312</f>
        <v>134.6</v>
      </c>
    </row>
    <row r="59" spans="1:6" ht="16.5">
      <c r="A59" s="10" t="s">
        <v>186</v>
      </c>
      <c r="B59" s="10"/>
      <c r="C59" s="73" t="s">
        <v>181</v>
      </c>
      <c r="D59" s="65">
        <f>D60</f>
        <v>56</v>
      </c>
      <c r="E59" s="65">
        <f>E60</f>
        <v>37.5</v>
      </c>
      <c r="F59" s="65">
        <f>F60</f>
        <v>32.6</v>
      </c>
    </row>
    <row r="60" spans="1:6" ht="33">
      <c r="A60" s="10" t="s">
        <v>186</v>
      </c>
      <c r="B60" s="10" t="s">
        <v>449</v>
      </c>
      <c r="C60" s="73" t="s">
        <v>455</v>
      </c>
      <c r="D60" s="65">
        <f>'№4'!F314</f>
        <v>56</v>
      </c>
      <c r="E60" s="65">
        <f>'№4'!G314</f>
        <v>37.5</v>
      </c>
      <c r="F60" s="65">
        <f>'№4'!H314</f>
        <v>32.6</v>
      </c>
    </row>
    <row r="61" spans="1:6" ht="33">
      <c r="A61" s="10" t="s">
        <v>187</v>
      </c>
      <c r="B61" s="10"/>
      <c r="C61" s="73" t="s">
        <v>182</v>
      </c>
      <c r="D61" s="65">
        <f>D62</f>
        <v>35</v>
      </c>
      <c r="E61" s="65">
        <f>E62</f>
        <v>0</v>
      </c>
      <c r="F61" s="65">
        <f>F62</f>
        <v>0</v>
      </c>
    </row>
    <row r="62" spans="1:6" ht="33">
      <c r="A62" s="10" t="s">
        <v>187</v>
      </c>
      <c r="B62" s="10" t="s">
        <v>449</v>
      </c>
      <c r="C62" s="73" t="s">
        <v>455</v>
      </c>
      <c r="D62" s="65">
        <f>'№4'!F316</f>
        <v>35</v>
      </c>
      <c r="E62" s="65">
        <f>'№4'!G316</f>
        <v>0</v>
      </c>
      <c r="F62" s="65">
        <f>'№4'!H316</f>
        <v>0</v>
      </c>
    </row>
    <row r="63" spans="1:6" ht="49.5">
      <c r="A63" s="10" t="s">
        <v>188</v>
      </c>
      <c r="B63" s="10"/>
      <c r="C63" s="73" t="s">
        <v>183</v>
      </c>
      <c r="D63" s="65">
        <f>D64</f>
        <v>159</v>
      </c>
      <c r="E63" s="65">
        <f>E64</f>
        <v>107</v>
      </c>
      <c r="F63" s="65">
        <f>F64</f>
        <v>93</v>
      </c>
    </row>
    <row r="64" spans="1:6" ht="33">
      <c r="A64" s="10" t="s">
        <v>188</v>
      </c>
      <c r="B64" s="10" t="s">
        <v>449</v>
      </c>
      <c r="C64" s="73" t="s">
        <v>455</v>
      </c>
      <c r="D64" s="65">
        <f>'№4'!F318</f>
        <v>159</v>
      </c>
      <c r="E64" s="65">
        <f>'№4'!G318</f>
        <v>107</v>
      </c>
      <c r="F64" s="65">
        <f>'№4'!H318</f>
        <v>93</v>
      </c>
    </row>
    <row r="65" spans="1:6" s="49" customFormat="1" ht="16.5">
      <c r="A65" s="34" t="s">
        <v>147</v>
      </c>
      <c r="B65" s="60"/>
      <c r="C65" s="35" t="s">
        <v>425</v>
      </c>
      <c r="D65" s="66">
        <f>D66+D68+D70</f>
        <v>15445</v>
      </c>
      <c r="E65" s="66">
        <f>E66+E68+E70</f>
        <v>14524</v>
      </c>
      <c r="F65" s="66">
        <f>F66+F68+F70</f>
        <v>14280.9</v>
      </c>
    </row>
    <row r="66" spans="1:6" ht="49.5">
      <c r="A66" s="10" t="s">
        <v>148</v>
      </c>
      <c r="B66" s="10"/>
      <c r="C66" s="73" t="s">
        <v>88</v>
      </c>
      <c r="D66" s="65">
        <f>D67</f>
        <v>1975.7</v>
      </c>
      <c r="E66" s="65">
        <f>E67</f>
        <v>1954.2</v>
      </c>
      <c r="F66" s="65">
        <f>F67</f>
        <v>1948.3999999999999</v>
      </c>
    </row>
    <row r="67" spans="1:6" ht="16.5">
      <c r="A67" s="10" t="s">
        <v>148</v>
      </c>
      <c r="B67" s="10" t="s">
        <v>459</v>
      </c>
      <c r="C67" s="73" t="s">
        <v>460</v>
      </c>
      <c r="D67" s="65">
        <f>'№4'!F390</f>
        <v>1975.7</v>
      </c>
      <c r="E67" s="65">
        <f>'№4'!G390</f>
        <v>1954.2</v>
      </c>
      <c r="F67" s="65">
        <f>'№4'!H390</f>
        <v>1948.3999999999999</v>
      </c>
    </row>
    <row r="68" spans="1:6" ht="33">
      <c r="A68" s="10" t="s">
        <v>149</v>
      </c>
      <c r="B68" s="10"/>
      <c r="C68" s="31" t="s">
        <v>244</v>
      </c>
      <c r="D68" s="65">
        <f>D69</f>
        <v>8601.9</v>
      </c>
      <c r="E68" s="65">
        <f>E69</f>
        <v>7969.400000000001</v>
      </c>
      <c r="F68" s="65">
        <f>F69</f>
        <v>7802.5</v>
      </c>
    </row>
    <row r="69" spans="1:6" ht="16.5">
      <c r="A69" s="10" t="s">
        <v>149</v>
      </c>
      <c r="B69" s="10" t="s">
        <v>459</v>
      </c>
      <c r="C69" s="73" t="s">
        <v>460</v>
      </c>
      <c r="D69" s="65">
        <f>'№4'!F393</f>
        <v>8601.9</v>
      </c>
      <c r="E69" s="65">
        <f>'№4'!G393</f>
        <v>7969.400000000001</v>
      </c>
      <c r="F69" s="65">
        <f>'№4'!H393</f>
        <v>7802.5</v>
      </c>
    </row>
    <row r="70" spans="1:6" ht="33">
      <c r="A70" s="10" t="s">
        <v>151</v>
      </c>
      <c r="B70" s="10"/>
      <c r="C70" s="73" t="s">
        <v>150</v>
      </c>
      <c r="D70" s="65">
        <f>D71</f>
        <v>4867.4</v>
      </c>
      <c r="E70" s="65">
        <f>E71</f>
        <v>4600.4</v>
      </c>
      <c r="F70" s="65">
        <f>F71</f>
        <v>4530</v>
      </c>
    </row>
    <row r="71" spans="1:6" ht="16.5">
      <c r="A71" s="10" t="s">
        <v>151</v>
      </c>
      <c r="B71" s="10" t="s">
        <v>459</v>
      </c>
      <c r="C71" s="73" t="s">
        <v>460</v>
      </c>
      <c r="D71" s="65">
        <f>'№4'!F397</f>
        <v>4867.4</v>
      </c>
      <c r="E71" s="65">
        <f>'№4'!G397</f>
        <v>4600.4</v>
      </c>
      <c r="F71" s="65">
        <f>'№4'!H397</f>
        <v>4530</v>
      </c>
    </row>
    <row r="72" spans="1:6" s="49" customFormat="1" ht="33">
      <c r="A72" s="34" t="s">
        <v>226</v>
      </c>
      <c r="B72" s="34"/>
      <c r="C72" s="35" t="s">
        <v>227</v>
      </c>
      <c r="D72" s="66">
        <f>D73+D92</f>
        <v>44873.4</v>
      </c>
      <c r="E72" s="66">
        <f>E73+E92</f>
        <v>37155.2</v>
      </c>
      <c r="F72" s="66">
        <f>F73+F92</f>
        <v>38675.700000000004</v>
      </c>
    </row>
    <row r="73" spans="1:6" s="49" customFormat="1" ht="33">
      <c r="A73" s="80" t="s">
        <v>228</v>
      </c>
      <c r="B73" s="8"/>
      <c r="C73" s="35" t="s">
        <v>229</v>
      </c>
      <c r="D73" s="66">
        <f>D74+D76+D78+D80+D84+D86+D88+D90+D82</f>
        <v>37283.4</v>
      </c>
      <c r="E73" s="66">
        <f>E74+E76+E78+E80+E84+E86+E88+E90+E82</f>
        <v>37155.2</v>
      </c>
      <c r="F73" s="66">
        <f>F74+F76+F78+F80+F84+F86+F88+F90+F82</f>
        <v>38675.700000000004</v>
      </c>
    </row>
    <row r="74" spans="1:6" ht="16.5">
      <c r="A74" s="10" t="s">
        <v>233</v>
      </c>
      <c r="B74" s="10"/>
      <c r="C74" s="73" t="s">
        <v>230</v>
      </c>
      <c r="D74" s="65">
        <f>D75</f>
        <v>9</v>
      </c>
      <c r="E74" s="65">
        <f>E75</f>
        <v>136</v>
      </c>
      <c r="F74" s="65">
        <f>F75</f>
        <v>119</v>
      </c>
    </row>
    <row r="75" spans="1:6" ht="16.5">
      <c r="A75" s="10" t="s">
        <v>233</v>
      </c>
      <c r="B75" s="10" t="s">
        <v>475</v>
      </c>
      <c r="C75" s="73" t="s">
        <v>112</v>
      </c>
      <c r="D75" s="65">
        <f>'№4'!F154</f>
        <v>9</v>
      </c>
      <c r="E75" s="65">
        <f>'№4'!G154</f>
        <v>136</v>
      </c>
      <c r="F75" s="65">
        <f>'№4'!H154</f>
        <v>119</v>
      </c>
    </row>
    <row r="76" spans="1:6" ht="16.5">
      <c r="A76" s="10" t="s">
        <v>234</v>
      </c>
      <c r="B76" s="10"/>
      <c r="C76" s="73" t="s">
        <v>231</v>
      </c>
      <c r="D76" s="65">
        <f>D77</f>
        <v>45</v>
      </c>
      <c r="E76" s="65">
        <f>E77</f>
        <v>30</v>
      </c>
      <c r="F76" s="65">
        <f>F77</f>
        <v>26</v>
      </c>
    </row>
    <row r="77" spans="1:6" ht="16.5">
      <c r="A77" s="10" t="s">
        <v>234</v>
      </c>
      <c r="B77" s="10" t="s">
        <v>475</v>
      </c>
      <c r="C77" s="73" t="s">
        <v>112</v>
      </c>
      <c r="D77" s="65">
        <f>'№4'!F156</f>
        <v>45</v>
      </c>
      <c r="E77" s="65">
        <f>'№4'!G156</f>
        <v>30</v>
      </c>
      <c r="F77" s="65">
        <f>'№4'!H156</f>
        <v>26</v>
      </c>
    </row>
    <row r="78" spans="1:6" ht="33">
      <c r="A78" s="10" t="s">
        <v>235</v>
      </c>
      <c r="B78" s="10"/>
      <c r="C78" s="73" t="s">
        <v>232</v>
      </c>
      <c r="D78" s="65">
        <f>D79</f>
        <v>189.3</v>
      </c>
      <c r="E78" s="65">
        <f>E79</f>
        <v>127</v>
      </c>
      <c r="F78" s="65">
        <f>F79</f>
        <v>110.7</v>
      </c>
    </row>
    <row r="79" spans="1:6" ht="16.5">
      <c r="A79" s="10" t="s">
        <v>235</v>
      </c>
      <c r="B79" s="10" t="s">
        <v>475</v>
      </c>
      <c r="C79" s="73" t="s">
        <v>112</v>
      </c>
      <c r="D79" s="65">
        <f>'№4'!F158</f>
        <v>189.3</v>
      </c>
      <c r="E79" s="65">
        <f>'№4'!G158</f>
        <v>127</v>
      </c>
      <c r="F79" s="65">
        <f>'№4'!H158</f>
        <v>110.7</v>
      </c>
    </row>
    <row r="80" spans="1:6" ht="33">
      <c r="A80" s="10" t="s">
        <v>236</v>
      </c>
      <c r="B80" s="10"/>
      <c r="C80" s="73" t="s">
        <v>237</v>
      </c>
      <c r="D80" s="65">
        <f>D81</f>
        <v>280</v>
      </c>
      <c r="E80" s="65">
        <f>E81</f>
        <v>188</v>
      </c>
      <c r="F80" s="65">
        <f>F81</f>
        <v>150</v>
      </c>
    </row>
    <row r="81" spans="1:6" ht="16.5">
      <c r="A81" s="10" t="s">
        <v>236</v>
      </c>
      <c r="B81" s="10" t="s">
        <v>475</v>
      </c>
      <c r="C81" s="73" t="s">
        <v>112</v>
      </c>
      <c r="D81" s="65">
        <f>'№4'!F160</f>
        <v>280</v>
      </c>
      <c r="E81" s="65">
        <f>'№4'!G160</f>
        <v>188</v>
      </c>
      <c r="F81" s="65">
        <f>'№4'!H160</f>
        <v>150</v>
      </c>
    </row>
    <row r="82" spans="1:6" ht="16.5">
      <c r="A82" s="10" t="s">
        <v>408</v>
      </c>
      <c r="B82" s="10"/>
      <c r="C82" s="73" t="s">
        <v>409</v>
      </c>
      <c r="D82" s="65">
        <f>D83</f>
        <v>195</v>
      </c>
      <c r="E82" s="65">
        <f>E83</f>
        <v>0</v>
      </c>
      <c r="F82" s="65">
        <f>F83</f>
        <v>0</v>
      </c>
    </row>
    <row r="83" spans="1:6" ht="16.5">
      <c r="A83" s="10" t="s">
        <v>408</v>
      </c>
      <c r="B83" s="10" t="s">
        <v>475</v>
      </c>
      <c r="C83" s="73" t="s">
        <v>112</v>
      </c>
      <c r="D83" s="65">
        <f>'№4'!F163</f>
        <v>195</v>
      </c>
      <c r="E83" s="65">
        <f>'№4'!G163</f>
        <v>0</v>
      </c>
      <c r="F83" s="65">
        <f>'№4'!H163</f>
        <v>0</v>
      </c>
    </row>
    <row r="84" spans="1:6" ht="33">
      <c r="A84" s="10" t="s">
        <v>239</v>
      </c>
      <c r="B84" s="10"/>
      <c r="C84" s="73" t="s">
        <v>238</v>
      </c>
      <c r="D84" s="65">
        <f>D85</f>
        <v>12552</v>
      </c>
      <c r="E84" s="65">
        <f>E85</f>
        <v>12068.4</v>
      </c>
      <c r="F84" s="65">
        <f>F85</f>
        <v>12387.6</v>
      </c>
    </row>
    <row r="85" spans="1:6" ht="16.5">
      <c r="A85" s="10" t="s">
        <v>239</v>
      </c>
      <c r="B85" s="10" t="s">
        <v>475</v>
      </c>
      <c r="C85" s="73" t="s">
        <v>112</v>
      </c>
      <c r="D85" s="65">
        <f>'№4'!F164</f>
        <v>12552</v>
      </c>
      <c r="E85" s="65">
        <f>'№4'!G164</f>
        <v>12068.4</v>
      </c>
      <c r="F85" s="65">
        <f>'№4'!H164</f>
        <v>12387.6</v>
      </c>
    </row>
    <row r="86" spans="1:6" ht="16.5">
      <c r="A86" s="10" t="s">
        <v>342</v>
      </c>
      <c r="B86" s="10"/>
      <c r="C86" s="73" t="s">
        <v>343</v>
      </c>
      <c r="D86" s="65">
        <f>D87</f>
        <v>15249.6</v>
      </c>
      <c r="E86" s="65">
        <f>E87</f>
        <v>15848.4</v>
      </c>
      <c r="F86" s="65">
        <f>F87</f>
        <v>16732.9</v>
      </c>
    </row>
    <row r="87" spans="1:6" ht="16.5">
      <c r="A87" s="10" t="s">
        <v>342</v>
      </c>
      <c r="B87" s="10" t="s">
        <v>475</v>
      </c>
      <c r="C87" s="73" t="s">
        <v>112</v>
      </c>
      <c r="D87" s="65">
        <f>'№4'!F149</f>
        <v>15249.6</v>
      </c>
      <c r="E87" s="65">
        <f>'№4'!G149</f>
        <v>15848.4</v>
      </c>
      <c r="F87" s="65">
        <f>'№4'!H149</f>
        <v>16732.9</v>
      </c>
    </row>
    <row r="88" spans="1:6" ht="49.5">
      <c r="A88" s="10" t="s">
        <v>241</v>
      </c>
      <c r="B88" s="10"/>
      <c r="C88" s="73" t="s">
        <v>240</v>
      </c>
      <c r="D88" s="65">
        <f>D89</f>
        <v>53</v>
      </c>
      <c r="E88" s="65">
        <f>E89</f>
        <v>36</v>
      </c>
      <c r="F88" s="65">
        <f>F89</f>
        <v>31</v>
      </c>
    </row>
    <row r="89" spans="1:6" ht="16.5">
      <c r="A89" s="10" t="s">
        <v>241</v>
      </c>
      <c r="B89" s="10" t="s">
        <v>475</v>
      </c>
      <c r="C89" s="73" t="s">
        <v>112</v>
      </c>
      <c r="D89" s="65">
        <f>'№4'!F166</f>
        <v>53</v>
      </c>
      <c r="E89" s="65">
        <f>'№4'!G166</f>
        <v>36</v>
      </c>
      <c r="F89" s="65">
        <f>'№4'!H166</f>
        <v>31</v>
      </c>
    </row>
    <row r="90" spans="1:6" ht="16.5">
      <c r="A90" s="10" t="s">
        <v>242</v>
      </c>
      <c r="B90" s="10"/>
      <c r="C90" s="73" t="s">
        <v>243</v>
      </c>
      <c r="D90" s="65">
        <f>D91</f>
        <v>8710.5</v>
      </c>
      <c r="E90" s="65">
        <f>E91</f>
        <v>8721.4</v>
      </c>
      <c r="F90" s="65">
        <f>F91</f>
        <v>9118.500000000002</v>
      </c>
    </row>
    <row r="91" spans="1:6" ht="16.5">
      <c r="A91" s="10" t="s">
        <v>242</v>
      </c>
      <c r="B91" s="10" t="s">
        <v>475</v>
      </c>
      <c r="C91" s="73" t="s">
        <v>112</v>
      </c>
      <c r="D91" s="65">
        <f>'№4'!F168</f>
        <v>8710.5</v>
      </c>
      <c r="E91" s="65">
        <f>'№4'!G168</f>
        <v>8721.4</v>
      </c>
      <c r="F91" s="65">
        <f>'№4'!H168</f>
        <v>9118.500000000002</v>
      </c>
    </row>
    <row r="92" spans="1:6" s="49" customFormat="1" ht="33">
      <c r="A92" s="80" t="s">
        <v>246</v>
      </c>
      <c r="B92" s="8"/>
      <c r="C92" s="35" t="s">
        <v>245</v>
      </c>
      <c r="D92" s="66">
        <f aca="true" t="shared" si="0" ref="D92:F93">D93</f>
        <v>7590</v>
      </c>
      <c r="E92" s="66">
        <f t="shared" si="0"/>
        <v>0</v>
      </c>
      <c r="F92" s="66">
        <f t="shared" si="0"/>
        <v>0</v>
      </c>
    </row>
    <row r="93" spans="1:6" ht="16.5">
      <c r="A93" s="10" t="s">
        <v>111</v>
      </c>
      <c r="B93" s="10"/>
      <c r="C93" s="11" t="s">
        <v>379</v>
      </c>
      <c r="D93" s="65">
        <f t="shared" si="0"/>
        <v>7590</v>
      </c>
      <c r="E93" s="65">
        <f t="shared" si="0"/>
        <v>0</v>
      </c>
      <c r="F93" s="65">
        <f t="shared" si="0"/>
        <v>0</v>
      </c>
    </row>
    <row r="94" spans="1:6" ht="16.5">
      <c r="A94" s="10" t="s">
        <v>111</v>
      </c>
      <c r="B94" s="10" t="s">
        <v>475</v>
      </c>
      <c r="C94" s="73" t="s">
        <v>112</v>
      </c>
      <c r="D94" s="65">
        <f>'№4'!F173</f>
        <v>7590</v>
      </c>
      <c r="E94" s="65">
        <f>'№4'!G173</f>
        <v>0</v>
      </c>
      <c r="F94" s="65">
        <f>'№4'!H173</f>
        <v>0</v>
      </c>
    </row>
    <row r="95" spans="1:6" s="49" customFormat="1" ht="49.5">
      <c r="A95" s="34" t="s">
        <v>190</v>
      </c>
      <c r="B95" s="34"/>
      <c r="C95" s="35" t="s">
        <v>189</v>
      </c>
      <c r="D95" s="66">
        <f>D96+D105</f>
        <v>26106.1</v>
      </c>
      <c r="E95" s="66">
        <f>E96+E105</f>
        <v>22951.600000000006</v>
      </c>
      <c r="F95" s="66">
        <f>F96+F105</f>
        <v>22377.100000000002</v>
      </c>
    </row>
    <row r="96" spans="1:6" s="49" customFormat="1" ht="33">
      <c r="A96" s="80" t="s">
        <v>192</v>
      </c>
      <c r="B96" s="89"/>
      <c r="C96" s="35" t="s">
        <v>191</v>
      </c>
      <c r="D96" s="66">
        <f>D97+D99+D101+D103</f>
        <v>23755.5</v>
      </c>
      <c r="E96" s="66">
        <f>E97+E99+E101+E103</f>
        <v>20707.200000000004</v>
      </c>
      <c r="F96" s="66">
        <f>F97+F99+F101+F103</f>
        <v>20160.600000000002</v>
      </c>
    </row>
    <row r="97" spans="1:6" ht="16.5">
      <c r="A97" s="10" t="s">
        <v>199</v>
      </c>
      <c r="B97" s="10"/>
      <c r="C97" s="73" t="s">
        <v>196</v>
      </c>
      <c r="D97" s="65">
        <f>D98</f>
        <v>1190.7</v>
      </c>
      <c r="E97" s="65">
        <f>E98</f>
        <v>798</v>
      </c>
      <c r="F97" s="65">
        <f>F98</f>
        <v>694.5</v>
      </c>
    </row>
    <row r="98" spans="1:6" ht="33">
      <c r="A98" s="10" t="s">
        <v>199</v>
      </c>
      <c r="B98" s="10" t="s">
        <v>449</v>
      </c>
      <c r="C98" s="73" t="s">
        <v>455</v>
      </c>
      <c r="D98" s="65">
        <f>'№4'!F332</f>
        <v>1190.7</v>
      </c>
      <c r="E98" s="65">
        <f>'№4'!G332</f>
        <v>798</v>
      </c>
      <c r="F98" s="65">
        <f>'№4'!H332</f>
        <v>694.5</v>
      </c>
    </row>
    <row r="99" spans="1:6" ht="33">
      <c r="A99" s="10" t="s">
        <v>200</v>
      </c>
      <c r="B99" s="10"/>
      <c r="C99" s="73" t="s">
        <v>197</v>
      </c>
      <c r="D99" s="65">
        <f>D100</f>
        <v>9147.1</v>
      </c>
      <c r="E99" s="65">
        <f>E100</f>
        <v>7738.1</v>
      </c>
      <c r="F99" s="65">
        <f>F100</f>
        <v>7366.5</v>
      </c>
    </row>
    <row r="100" spans="1:6" ht="33">
      <c r="A100" s="10" t="s">
        <v>200</v>
      </c>
      <c r="B100" s="10" t="s">
        <v>449</v>
      </c>
      <c r="C100" s="73" t="s">
        <v>455</v>
      </c>
      <c r="D100" s="65">
        <f>'№4'!F337</f>
        <v>9147.1</v>
      </c>
      <c r="E100" s="65">
        <f>'№4'!G337</f>
        <v>7738.1</v>
      </c>
      <c r="F100" s="65">
        <f>'№4'!H337</f>
        <v>7366.5</v>
      </c>
    </row>
    <row r="101" spans="1:6" ht="49.5">
      <c r="A101" s="10" t="s">
        <v>194</v>
      </c>
      <c r="B101" s="10"/>
      <c r="C101" s="73" t="s">
        <v>193</v>
      </c>
      <c r="D101" s="65">
        <f>D102</f>
        <v>13036.6</v>
      </c>
      <c r="E101" s="65">
        <f>E102</f>
        <v>11892.2</v>
      </c>
      <c r="F101" s="65">
        <f>F102</f>
        <v>11847.7</v>
      </c>
    </row>
    <row r="102" spans="1:6" ht="33">
      <c r="A102" s="10" t="s">
        <v>194</v>
      </c>
      <c r="B102" s="10" t="s">
        <v>449</v>
      </c>
      <c r="C102" s="73" t="s">
        <v>455</v>
      </c>
      <c r="D102" s="65">
        <f>'№4'!F299</f>
        <v>13036.6</v>
      </c>
      <c r="E102" s="65">
        <f>'№4'!G299</f>
        <v>11892.2</v>
      </c>
      <c r="F102" s="65">
        <f>'№4'!H299</f>
        <v>11847.7</v>
      </c>
    </row>
    <row r="103" spans="1:6" ht="33">
      <c r="A103" s="10" t="s">
        <v>201</v>
      </c>
      <c r="B103" s="10"/>
      <c r="C103" s="73" t="s">
        <v>198</v>
      </c>
      <c r="D103" s="65">
        <f>D104</f>
        <v>381.1</v>
      </c>
      <c r="E103" s="65">
        <f>E104</f>
        <v>278.9</v>
      </c>
      <c r="F103" s="65">
        <f>F104</f>
        <v>251.9</v>
      </c>
    </row>
    <row r="104" spans="1:6" ht="33">
      <c r="A104" s="10" t="s">
        <v>201</v>
      </c>
      <c r="B104" s="10" t="s">
        <v>449</v>
      </c>
      <c r="C104" s="73" t="s">
        <v>455</v>
      </c>
      <c r="D104" s="65">
        <f>'№4'!F339</f>
        <v>381.1</v>
      </c>
      <c r="E104" s="65">
        <f>'№4'!G339</f>
        <v>278.9</v>
      </c>
      <c r="F104" s="65">
        <f>'№4'!H339</f>
        <v>251.9</v>
      </c>
    </row>
    <row r="105" spans="1:6" s="49" customFormat="1" ht="16.5">
      <c r="A105" s="80" t="s">
        <v>203</v>
      </c>
      <c r="B105" s="90"/>
      <c r="C105" s="35" t="s">
        <v>425</v>
      </c>
      <c r="D105" s="66">
        <f aca="true" t="shared" si="1" ref="D105:F106">D106</f>
        <v>2350.6000000000004</v>
      </c>
      <c r="E105" s="66">
        <f t="shared" si="1"/>
        <v>2244.4</v>
      </c>
      <c r="F105" s="66">
        <f t="shared" si="1"/>
        <v>2216.5000000000005</v>
      </c>
    </row>
    <row r="106" spans="1:6" ht="49.5">
      <c r="A106" s="10" t="s">
        <v>204</v>
      </c>
      <c r="B106" s="10"/>
      <c r="C106" s="73" t="s">
        <v>88</v>
      </c>
      <c r="D106" s="65">
        <f t="shared" si="1"/>
        <v>2350.6000000000004</v>
      </c>
      <c r="E106" s="65">
        <f t="shared" si="1"/>
        <v>2244.4</v>
      </c>
      <c r="F106" s="65">
        <f t="shared" si="1"/>
        <v>2216.5000000000005</v>
      </c>
    </row>
    <row r="107" spans="1:6" ht="33">
      <c r="A107" s="10" t="s">
        <v>204</v>
      </c>
      <c r="B107" s="10" t="s">
        <v>449</v>
      </c>
      <c r="C107" s="73" t="s">
        <v>455</v>
      </c>
      <c r="D107" s="65">
        <f>'№4'!F344</f>
        <v>2350.6000000000004</v>
      </c>
      <c r="E107" s="65">
        <f>'№4'!G344</f>
        <v>2244.4</v>
      </c>
      <c r="F107" s="65">
        <f>'№4'!H344</f>
        <v>2216.5000000000005</v>
      </c>
    </row>
    <row r="108" spans="1:6" s="49" customFormat="1" ht="49.5">
      <c r="A108" s="34" t="s">
        <v>222</v>
      </c>
      <c r="B108" s="34"/>
      <c r="C108" s="35" t="s">
        <v>220</v>
      </c>
      <c r="D108" s="66">
        <f>D109+D116+D121</f>
        <v>28072.8</v>
      </c>
      <c r="E108" s="66">
        <f>E109+E116+E121</f>
        <v>10973.3</v>
      </c>
      <c r="F108" s="66">
        <f>F109+F116+F121</f>
        <v>6079.2</v>
      </c>
    </row>
    <row r="109" spans="1:6" s="49" customFormat="1" ht="49.5">
      <c r="A109" s="118" t="s">
        <v>316</v>
      </c>
      <c r="B109" s="89"/>
      <c r="C109" s="119" t="s">
        <v>314</v>
      </c>
      <c r="D109" s="66">
        <f>D114+D110+D112</f>
        <v>18805.399999999998</v>
      </c>
      <c r="E109" s="66">
        <f>E114+E110+E112</f>
        <v>4744.5</v>
      </c>
      <c r="F109" s="66">
        <f>F114+F110+F112</f>
        <v>0</v>
      </c>
    </row>
    <row r="110" spans="1:6" s="49" customFormat="1" ht="66">
      <c r="A110" s="10" t="s">
        <v>400</v>
      </c>
      <c r="B110" s="10"/>
      <c r="C110" s="73" t="s">
        <v>402</v>
      </c>
      <c r="D110" s="65">
        <f>D111</f>
        <v>5673.8</v>
      </c>
      <c r="E110" s="65">
        <f>E111</f>
        <v>0</v>
      </c>
      <c r="F110" s="65">
        <f>F111</f>
        <v>0</v>
      </c>
    </row>
    <row r="111" spans="1:6" s="49" customFormat="1" ht="16.5">
      <c r="A111" s="10" t="s">
        <v>400</v>
      </c>
      <c r="B111" s="10" t="s">
        <v>475</v>
      </c>
      <c r="C111" s="73" t="s">
        <v>112</v>
      </c>
      <c r="D111" s="65">
        <f>'№4'!F114</f>
        <v>5673.8</v>
      </c>
      <c r="E111" s="65">
        <f>'№4'!G114</f>
        <v>0</v>
      </c>
      <c r="F111" s="65">
        <f>'№4'!H114</f>
        <v>0</v>
      </c>
    </row>
    <row r="112" spans="1:6" s="49" customFormat="1" ht="49.5">
      <c r="A112" s="10" t="s">
        <v>401</v>
      </c>
      <c r="B112" s="10"/>
      <c r="C112" s="73" t="s">
        <v>403</v>
      </c>
      <c r="D112" s="65">
        <f>D113</f>
        <v>6640.599999999999</v>
      </c>
      <c r="E112" s="65">
        <f>E113</f>
        <v>0</v>
      </c>
      <c r="F112" s="65">
        <f>F113</f>
        <v>0</v>
      </c>
    </row>
    <row r="113" spans="1:6" s="49" customFormat="1" ht="16.5">
      <c r="A113" s="10" t="s">
        <v>401</v>
      </c>
      <c r="B113" s="10" t="s">
        <v>475</v>
      </c>
      <c r="C113" s="73" t="s">
        <v>112</v>
      </c>
      <c r="D113" s="65">
        <f>'№4'!F116</f>
        <v>6640.599999999999</v>
      </c>
      <c r="E113" s="65">
        <f>'№4'!G116</f>
        <v>0</v>
      </c>
      <c r="F113" s="65">
        <f>'№4'!H116</f>
        <v>0</v>
      </c>
    </row>
    <row r="114" spans="1:6" ht="49.5">
      <c r="A114" s="10" t="s">
        <v>380</v>
      </c>
      <c r="B114" s="10"/>
      <c r="C114" s="73" t="s">
        <v>315</v>
      </c>
      <c r="D114" s="65">
        <f>D115</f>
        <v>6491</v>
      </c>
      <c r="E114" s="65">
        <f>E115</f>
        <v>4744.5</v>
      </c>
      <c r="F114" s="65">
        <f>F115</f>
        <v>0</v>
      </c>
    </row>
    <row r="115" spans="1:6" ht="16.5">
      <c r="A115" s="10" t="s">
        <v>380</v>
      </c>
      <c r="B115" s="10" t="s">
        <v>475</v>
      </c>
      <c r="C115" s="73" t="s">
        <v>112</v>
      </c>
      <c r="D115" s="65">
        <f>'№4'!F117</f>
        <v>6491</v>
      </c>
      <c r="E115" s="65">
        <f>'№4'!G117</f>
        <v>4744.5</v>
      </c>
      <c r="F115" s="65">
        <f>'№4'!H117</f>
        <v>0</v>
      </c>
    </row>
    <row r="116" spans="1:6" s="49" customFormat="1" ht="16.5">
      <c r="A116" s="80" t="s">
        <v>310</v>
      </c>
      <c r="B116" s="89"/>
      <c r="C116" s="35" t="s">
        <v>309</v>
      </c>
      <c r="D116" s="66">
        <f>D117+D119</f>
        <v>2845.9</v>
      </c>
      <c r="E116" s="66">
        <f>E117+E119</f>
        <v>1947.8</v>
      </c>
      <c r="F116" s="66">
        <f>F117+F119</f>
        <v>1798.2</v>
      </c>
    </row>
    <row r="117" spans="1:6" ht="33">
      <c r="A117" s="10" t="s">
        <v>311</v>
      </c>
      <c r="B117" s="10"/>
      <c r="C117" s="73" t="s">
        <v>312</v>
      </c>
      <c r="D117" s="65">
        <f>D118</f>
        <v>1798.2</v>
      </c>
      <c r="E117" s="65">
        <f>E118</f>
        <v>1947.8</v>
      </c>
      <c r="F117" s="65">
        <f>F118</f>
        <v>1798.2</v>
      </c>
    </row>
    <row r="118" spans="1:6" ht="33">
      <c r="A118" s="10" t="s">
        <v>311</v>
      </c>
      <c r="B118" s="10" t="s">
        <v>449</v>
      </c>
      <c r="C118" s="73" t="s">
        <v>455</v>
      </c>
      <c r="D118" s="65">
        <f>'№4'!F324</f>
        <v>1798.2</v>
      </c>
      <c r="E118" s="65">
        <f>'№4'!G324</f>
        <v>1947.8</v>
      </c>
      <c r="F118" s="65">
        <f>'№4'!H324</f>
        <v>1798.2</v>
      </c>
    </row>
    <row r="119" spans="1:6" ht="33">
      <c r="A119" s="10" t="s">
        <v>484</v>
      </c>
      <c r="B119" s="17"/>
      <c r="C119" s="11" t="s">
        <v>485</v>
      </c>
      <c r="D119" s="65">
        <f>D120</f>
        <v>1047.7</v>
      </c>
      <c r="E119" s="65">
        <f>E120</f>
        <v>0</v>
      </c>
      <c r="F119" s="65">
        <f>F120</f>
        <v>0</v>
      </c>
    </row>
    <row r="120" spans="1:6" ht="33">
      <c r="A120" s="10" t="s">
        <v>484</v>
      </c>
      <c r="B120" s="10" t="s">
        <v>449</v>
      </c>
      <c r="C120" s="73" t="s">
        <v>455</v>
      </c>
      <c r="D120" s="65">
        <f>'№4'!F327</f>
        <v>1047.7</v>
      </c>
      <c r="E120" s="65">
        <f>'№4'!G327</f>
        <v>0</v>
      </c>
      <c r="F120" s="65">
        <f>'№4'!H327</f>
        <v>0</v>
      </c>
    </row>
    <row r="121" spans="1:6" s="49" customFormat="1" ht="33">
      <c r="A121" s="80" t="s">
        <v>223</v>
      </c>
      <c r="B121" s="89"/>
      <c r="C121" s="35" t="s">
        <v>221</v>
      </c>
      <c r="D121" s="66">
        <f>D122+D124</f>
        <v>6421.5</v>
      </c>
      <c r="E121" s="66">
        <f>E122+E124</f>
        <v>4281</v>
      </c>
      <c r="F121" s="66">
        <f>F122+F124</f>
        <v>4281</v>
      </c>
    </row>
    <row r="122" spans="1:6" ht="49.5">
      <c r="A122" s="10" t="s">
        <v>225</v>
      </c>
      <c r="B122" s="10"/>
      <c r="C122" s="73" t="s">
        <v>224</v>
      </c>
      <c r="D122" s="65">
        <f>D123</f>
        <v>2140.5</v>
      </c>
      <c r="E122" s="65">
        <f>E123</f>
        <v>0</v>
      </c>
      <c r="F122" s="65">
        <f>F123</f>
        <v>0</v>
      </c>
    </row>
    <row r="123" spans="1:6" ht="33">
      <c r="A123" s="10" t="s">
        <v>225</v>
      </c>
      <c r="B123" s="10" t="s">
        <v>36</v>
      </c>
      <c r="C123" s="73" t="s">
        <v>434</v>
      </c>
      <c r="D123" s="65">
        <f>'№4'!F271</f>
        <v>2140.5</v>
      </c>
      <c r="E123" s="65">
        <f>'№4'!G271</f>
        <v>0</v>
      </c>
      <c r="F123" s="65">
        <f>'№4'!H271</f>
        <v>0</v>
      </c>
    </row>
    <row r="124" spans="1:6" ht="49.5">
      <c r="A124" s="10" t="s">
        <v>362</v>
      </c>
      <c r="B124" s="10"/>
      <c r="C124" s="73" t="s">
        <v>361</v>
      </c>
      <c r="D124" s="65">
        <f>D125</f>
        <v>4281</v>
      </c>
      <c r="E124" s="65">
        <f>E125</f>
        <v>4281</v>
      </c>
      <c r="F124" s="65">
        <f>F125</f>
        <v>4281</v>
      </c>
    </row>
    <row r="125" spans="1:6" ht="33">
      <c r="A125" s="10" t="s">
        <v>362</v>
      </c>
      <c r="B125" s="10" t="s">
        <v>36</v>
      </c>
      <c r="C125" s="73" t="s">
        <v>434</v>
      </c>
      <c r="D125" s="65">
        <f>'№4'!F273</f>
        <v>4281</v>
      </c>
      <c r="E125" s="65">
        <f>'№4'!G273</f>
        <v>4281</v>
      </c>
      <c r="F125" s="65">
        <f>'№4'!H273</f>
        <v>4281</v>
      </c>
    </row>
    <row r="126" spans="1:6" s="49" customFormat="1" ht="49.5">
      <c r="A126" s="34" t="s">
        <v>317</v>
      </c>
      <c r="B126" s="34"/>
      <c r="C126" s="35" t="s">
        <v>313</v>
      </c>
      <c r="D126" s="66">
        <f>D127+D130+D133</f>
        <v>20116.6</v>
      </c>
      <c r="E126" s="66">
        <f>E127+E130+E133</f>
        <v>16203.1</v>
      </c>
      <c r="F126" s="66">
        <f>F127+F130+F133</f>
        <v>9863.3</v>
      </c>
    </row>
    <row r="127" spans="1:6" s="49" customFormat="1" ht="49.5">
      <c r="A127" s="34" t="s">
        <v>318</v>
      </c>
      <c r="B127" s="34"/>
      <c r="C127" s="35" t="s">
        <v>319</v>
      </c>
      <c r="D127" s="66">
        <f aca="true" t="shared" si="2" ref="D127:F128">D128</f>
        <v>4753.8</v>
      </c>
      <c r="E127" s="66">
        <f t="shared" si="2"/>
        <v>4638.4</v>
      </c>
      <c r="F127" s="66">
        <f t="shared" si="2"/>
        <v>0</v>
      </c>
    </row>
    <row r="128" spans="1:6" ht="33">
      <c r="A128" s="20" t="s">
        <v>109</v>
      </c>
      <c r="B128" s="10"/>
      <c r="C128" s="73" t="s">
        <v>320</v>
      </c>
      <c r="D128" s="65">
        <f t="shared" si="2"/>
        <v>4753.8</v>
      </c>
      <c r="E128" s="65">
        <f t="shared" si="2"/>
        <v>4638.4</v>
      </c>
      <c r="F128" s="65">
        <f t="shared" si="2"/>
        <v>0</v>
      </c>
    </row>
    <row r="129" spans="1:6" ht="16.5">
      <c r="A129" s="20" t="s">
        <v>109</v>
      </c>
      <c r="B129" s="10" t="s">
        <v>475</v>
      </c>
      <c r="C129" s="73" t="s">
        <v>112</v>
      </c>
      <c r="D129" s="65">
        <f>'№4'!F123</f>
        <v>4753.8</v>
      </c>
      <c r="E129" s="65">
        <f>'№4'!G123</f>
        <v>4638.4</v>
      </c>
      <c r="F129" s="65">
        <f>'№4'!H123</f>
        <v>0</v>
      </c>
    </row>
    <row r="130" spans="1:6" s="49" customFormat="1" ht="33">
      <c r="A130" s="34" t="s">
        <v>321</v>
      </c>
      <c r="B130" s="34"/>
      <c r="C130" s="35" t="s">
        <v>322</v>
      </c>
      <c r="D130" s="66">
        <f aca="true" t="shared" si="3" ref="D130:F131">D131</f>
        <v>648</v>
      </c>
      <c r="E130" s="66">
        <f t="shared" si="3"/>
        <v>0</v>
      </c>
      <c r="F130" s="66">
        <f t="shared" si="3"/>
        <v>0</v>
      </c>
    </row>
    <row r="131" spans="1:6" ht="33">
      <c r="A131" s="20" t="s">
        <v>110</v>
      </c>
      <c r="B131" s="20"/>
      <c r="C131" s="39" t="s">
        <v>323</v>
      </c>
      <c r="D131" s="65">
        <f t="shared" si="3"/>
        <v>648</v>
      </c>
      <c r="E131" s="65">
        <f t="shared" si="3"/>
        <v>0</v>
      </c>
      <c r="F131" s="65">
        <f t="shared" si="3"/>
        <v>0</v>
      </c>
    </row>
    <row r="132" spans="1:6" ht="16.5">
      <c r="A132" s="20" t="s">
        <v>110</v>
      </c>
      <c r="B132" s="20" t="s">
        <v>475</v>
      </c>
      <c r="C132" s="39" t="s">
        <v>112</v>
      </c>
      <c r="D132" s="65">
        <f>'№4'!F125</f>
        <v>648</v>
      </c>
      <c r="E132" s="65">
        <f>'№4'!G125</f>
        <v>0</v>
      </c>
      <c r="F132" s="65">
        <f>'№4'!H125</f>
        <v>0</v>
      </c>
    </row>
    <row r="133" spans="1:6" s="49" customFormat="1" ht="33">
      <c r="A133" s="34" t="s">
        <v>324</v>
      </c>
      <c r="B133" s="34"/>
      <c r="C133" s="35" t="s">
        <v>325</v>
      </c>
      <c r="D133" s="66">
        <f>D134+D136+D138+D140+D142+D144+D148+D146</f>
        <v>14714.799999999997</v>
      </c>
      <c r="E133" s="66">
        <f>E134+E136+E138+E140+E142+E144+E148+E146</f>
        <v>11564.7</v>
      </c>
      <c r="F133" s="66">
        <f>F134+F136+F138+F140+F142+F144+F148+F146</f>
        <v>9863.3</v>
      </c>
    </row>
    <row r="134" spans="1:6" ht="16.5">
      <c r="A134" s="33" t="s">
        <v>326</v>
      </c>
      <c r="B134" s="20"/>
      <c r="C134" s="39" t="s">
        <v>327</v>
      </c>
      <c r="D134" s="65">
        <f>D135</f>
        <v>9939.199999999999</v>
      </c>
      <c r="E134" s="65">
        <f>E135</f>
        <v>7624</v>
      </c>
      <c r="F134" s="65">
        <f>F135</f>
        <v>6633.5</v>
      </c>
    </row>
    <row r="135" spans="1:6" ht="16.5">
      <c r="A135" s="33" t="s">
        <v>326</v>
      </c>
      <c r="B135" s="20" t="s">
        <v>475</v>
      </c>
      <c r="C135" s="39" t="s">
        <v>112</v>
      </c>
      <c r="D135" s="65">
        <f>'№4'!F130</f>
        <v>9939.199999999999</v>
      </c>
      <c r="E135" s="65">
        <f>'№4'!G130</f>
        <v>7624</v>
      </c>
      <c r="F135" s="65">
        <f>'№4'!H130</f>
        <v>6633.5</v>
      </c>
    </row>
    <row r="136" spans="1:6" ht="16.5">
      <c r="A136" s="33" t="s">
        <v>328</v>
      </c>
      <c r="B136" s="20"/>
      <c r="C136" s="39" t="s">
        <v>329</v>
      </c>
      <c r="D136" s="65">
        <f>D137</f>
        <v>1240.8</v>
      </c>
      <c r="E136" s="65">
        <f>E137</f>
        <v>831.3</v>
      </c>
      <c r="F136" s="65">
        <f>F137</f>
        <v>723.4</v>
      </c>
    </row>
    <row r="137" spans="1:6" ht="16.5">
      <c r="A137" s="33" t="s">
        <v>328</v>
      </c>
      <c r="B137" s="20" t="s">
        <v>475</v>
      </c>
      <c r="C137" s="39" t="s">
        <v>112</v>
      </c>
      <c r="D137" s="65">
        <f>'№4'!F133</f>
        <v>1240.8</v>
      </c>
      <c r="E137" s="65">
        <f>'№4'!G133</f>
        <v>831.3</v>
      </c>
      <c r="F137" s="65">
        <f>'№4'!H133</f>
        <v>723.4</v>
      </c>
    </row>
    <row r="138" spans="1:6" ht="16.5">
      <c r="A138" s="33" t="s">
        <v>330</v>
      </c>
      <c r="B138" s="20"/>
      <c r="C138" s="39" t="s">
        <v>331</v>
      </c>
      <c r="D138" s="65">
        <f>D139</f>
        <v>2444.4</v>
      </c>
      <c r="E138" s="65">
        <f>E139</f>
        <v>1637.6</v>
      </c>
      <c r="F138" s="65">
        <f>F139</f>
        <v>1425.1</v>
      </c>
    </row>
    <row r="139" spans="1:6" ht="16.5">
      <c r="A139" s="33" t="s">
        <v>330</v>
      </c>
      <c r="B139" s="20" t="s">
        <v>475</v>
      </c>
      <c r="C139" s="39" t="s">
        <v>112</v>
      </c>
      <c r="D139" s="65">
        <f>'№4'!F134</f>
        <v>2444.4</v>
      </c>
      <c r="E139" s="65">
        <f>'№4'!G134</f>
        <v>1637.6</v>
      </c>
      <c r="F139" s="65">
        <f>'№4'!H134</f>
        <v>1425.1</v>
      </c>
    </row>
    <row r="140" spans="1:6" ht="16.5">
      <c r="A140" s="33" t="s">
        <v>332</v>
      </c>
      <c r="B140" s="20"/>
      <c r="C140" s="39" t="s">
        <v>333</v>
      </c>
      <c r="D140" s="65">
        <f>D141</f>
        <v>250.2</v>
      </c>
      <c r="E140" s="65">
        <f>E141</f>
        <v>167.6</v>
      </c>
      <c r="F140" s="65">
        <f>F141</f>
        <v>145.9</v>
      </c>
    </row>
    <row r="141" spans="1:6" ht="16.5">
      <c r="A141" s="33" t="s">
        <v>332</v>
      </c>
      <c r="B141" s="20" t="s">
        <v>475</v>
      </c>
      <c r="C141" s="39" t="s">
        <v>112</v>
      </c>
      <c r="D141" s="65">
        <f>'№4'!F137</f>
        <v>250.2</v>
      </c>
      <c r="E141" s="65">
        <f>'№4'!G137</f>
        <v>167.6</v>
      </c>
      <c r="F141" s="65">
        <f>'№4'!H137</f>
        <v>145.9</v>
      </c>
    </row>
    <row r="142" spans="1:6" ht="16.5">
      <c r="A142" s="33" t="s">
        <v>334</v>
      </c>
      <c r="B142" s="20"/>
      <c r="C142" s="39" t="s">
        <v>335</v>
      </c>
      <c r="D142" s="65">
        <f>D143</f>
        <v>384.3</v>
      </c>
      <c r="E142" s="65">
        <f>E143</f>
        <v>257</v>
      </c>
      <c r="F142" s="65">
        <f>F143</f>
        <v>224</v>
      </c>
    </row>
    <row r="143" spans="1:6" ht="16.5">
      <c r="A143" s="33" t="s">
        <v>334</v>
      </c>
      <c r="B143" s="20" t="s">
        <v>475</v>
      </c>
      <c r="C143" s="39" t="s">
        <v>112</v>
      </c>
      <c r="D143" s="65">
        <f>'№4'!F139</f>
        <v>384.3</v>
      </c>
      <c r="E143" s="65">
        <f>'№4'!G139</f>
        <v>257</v>
      </c>
      <c r="F143" s="65">
        <f>'№4'!H139</f>
        <v>224</v>
      </c>
    </row>
    <row r="144" spans="1:6" ht="33">
      <c r="A144" s="33" t="s">
        <v>336</v>
      </c>
      <c r="B144" s="20"/>
      <c r="C144" s="39" t="s">
        <v>337</v>
      </c>
      <c r="D144" s="65">
        <f>D145</f>
        <v>220.89999999999998</v>
      </c>
      <c r="E144" s="65">
        <f>E145</f>
        <v>306</v>
      </c>
      <c r="F144" s="65">
        <f>F145</f>
        <v>265.8</v>
      </c>
    </row>
    <row r="145" spans="1:6" ht="16.5">
      <c r="A145" s="33" t="s">
        <v>336</v>
      </c>
      <c r="B145" s="20" t="s">
        <v>475</v>
      </c>
      <c r="C145" s="39" t="s">
        <v>112</v>
      </c>
      <c r="D145" s="65">
        <f>'№4'!F140</f>
        <v>220.89999999999998</v>
      </c>
      <c r="E145" s="65">
        <f>'№4'!G140</f>
        <v>306</v>
      </c>
      <c r="F145" s="65">
        <f>'№4'!H140</f>
        <v>265.8</v>
      </c>
    </row>
    <row r="146" spans="1:6" ht="33">
      <c r="A146" s="10" t="s">
        <v>406</v>
      </c>
      <c r="B146" s="10"/>
      <c r="C146" s="73" t="s">
        <v>407</v>
      </c>
      <c r="D146" s="65">
        <f>D147</f>
        <v>235</v>
      </c>
      <c r="E146" s="65">
        <f>E147</f>
        <v>0</v>
      </c>
      <c r="F146" s="65">
        <f>F147</f>
        <v>0</v>
      </c>
    </row>
    <row r="147" spans="1:6" ht="16.5">
      <c r="A147" s="10" t="s">
        <v>406</v>
      </c>
      <c r="B147" s="20" t="s">
        <v>475</v>
      </c>
      <c r="C147" s="39" t="s">
        <v>112</v>
      </c>
      <c r="D147" s="65">
        <f>'№4'!F143</f>
        <v>235</v>
      </c>
      <c r="E147" s="65">
        <f>'№4'!G143</f>
        <v>0</v>
      </c>
      <c r="F147" s="65">
        <f>'№4'!H143</f>
        <v>0</v>
      </c>
    </row>
    <row r="148" spans="1:6" ht="82.5">
      <c r="A148" s="33" t="s">
        <v>340</v>
      </c>
      <c r="B148" s="20"/>
      <c r="C148" s="39" t="s">
        <v>341</v>
      </c>
      <c r="D148" s="65">
        <f>D149</f>
        <v>0</v>
      </c>
      <c r="E148" s="65">
        <f>E149</f>
        <v>741.2</v>
      </c>
      <c r="F148" s="65">
        <f>F149</f>
        <v>445.6</v>
      </c>
    </row>
    <row r="149" spans="1:6" ht="16.5">
      <c r="A149" s="33" t="s">
        <v>340</v>
      </c>
      <c r="B149" s="20" t="s">
        <v>475</v>
      </c>
      <c r="C149" s="39" t="s">
        <v>112</v>
      </c>
      <c r="D149" s="65">
        <f>'№4'!F82</f>
        <v>0</v>
      </c>
      <c r="E149" s="65">
        <f>'№4'!G82</f>
        <v>741.2</v>
      </c>
      <c r="F149" s="65">
        <f>'№4'!H82</f>
        <v>445.6</v>
      </c>
    </row>
    <row r="150" spans="1:6" s="49" customFormat="1" ht="49.5">
      <c r="A150" s="34" t="s">
        <v>285</v>
      </c>
      <c r="B150" s="34"/>
      <c r="C150" s="35" t="s">
        <v>286</v>
      </c>
      <c r="D150" s="66">
        <f aca="true" t="shared" si="4" ref="D150:F152">D151</f>
        <v>15868.5</v>
      </c>
      <c r="E150" s="66">
        <f t="shared" si="4"/>
        <v>7556.7</v>
      </c>
      <c r="F150" s="66">
        <f t="shared" si="4"/>
        <v>7941.9</v>
      </c>
    </row>
    <row r="151" spans="1:6" s="49" customFormat="1" ht="33">
      <c r="A151" s="34" t="s">
        <v>287</v>
      </c>
      <c r="B151" s="90"/>
      <c r="C151" s="50" t="s">
        <v>288</v>
      </c>
      <c r="D151" s="66">
        <f>D152+D156+D158+D154</f>
        <v>15868.5</v>
      </c>
      <c r="E151" s="66">
        <f>E152+E156+E158+E154</f>
        <v>7556.7</v>
      </c>
      <c r="F151" s="66">
        <f>F152+F156+F158+F154</f>
        <v>7941.9</v>
      </c>
    </row>
    <row r="152" spans="1:6" ht="49.5">
      <c r="A152" s="33" t="s">
        <v>289</v>
      </c>
      <c r="B152" s="20"/>
      <c r="C152" s="39" t="s">
        <v>290</v>
      </c>
      <c r="D152" s="65">
        <f t="shared" si="4"/>
        <v>8292.7</v>
      </c>
      <c r="E152" s="65">
        <f t="shared" si="4"/>
        <v>7556.7</v>
      </c>
      <c r="F152" s="65">
        <f t="shared" si="4"/>
        <v>7941.9</v>
      </c>
    </row>
    <row r="153" spans="1:6" ht="16.5">
      <c r="A153" s="33" t="s">
        <v>289</v>
      </c>
      <c r="B153" s="20" t="s">
        <v>475</v>
      </c>
      <c r="C153" s="39" t="s">
        <v>112</v>
      </c>
      <c r="D153" s="65">
        <f>'№4'!F87</f>
        <v>8292.7</v>
      </c>
      <c r="E153" s="65">
        <f>'№4'!G87</f>
        <v>7556.7</v>
      </c>
      <c r="F153" s="65">
        <f>'№4'!H87</f>
        <v>7941.9</v>
      </c>
    </row>
    <row r="154" spans="1:6" s="84" customFormat="1" ht="49.5">
      <c r="A154" s="13" t="s">
        <v>486</v>
      </c>
      <c r="B154" s="108"/>
      <c r="C154" s="11" t="s">
        <v>487</v>
      </c>
      <c r="D154" s="83">
        <f>D155</f>
        <v>2000</v>
      </c>
      <c r="E154" s="83">
        <f>E155</f>
        <v>0</v>
      </c>
      <c r="F154" s="83">
        <f>F155</f>
        <v>0</v>
      </c>
    </row>
    <row r="155" spans="1:6" s="84" customFormat="1" ht="16.5">
      <c r="A155" s="13" t="s">
        <v>486</v>
      </c>
      <c r="B155" s="10" t="s">
        <v>475</v>
      </c>
      <c r="C155" s="73" t="s">
        <v>112</v>
      </c>
      <c r="D155" s="83">
        <f>'№4'!F89</f>
        <v>2000</v>
      </c>
      <c r="E155" s="83">
        <f>'№4'!G89</f>
        <v>0</v>
      </c>
      <c r="F155" s="83">
        <f>'№4'!H89</f>
        <v>0</v>
      </c>
    </row>
    <row r="156" spans="1:6" ht="33">
      <c r="A156" s="56" t="s">
        <v>108</v>
      </c>
      <c r="B156" s="108"/>
      <c r="C156" s="11" t="s">
        <v>393</v>
      </c>
      <c r="D156" s="65">
        <f>D157</f>
        <v>2370.0999999999995</v>
      </c>
      <c r="E156" s="65">
        <f>E157</f>
        <v>0</v>
      </c>
      <c r="F156" s="65">
        <f>F157</f>
        <v>0</v>
      </c>
    </row>
    <row r="157" spans="1:6" ht="16.5">
      <c r="A157" s="56" t="s">
        <v>108</v>
      </c>
      <c r="B157" s="20" t="s">
        <v>475</v>
      </c>
      <c r="C157" s="39" t="s">
        <v>112</v>
      </c>
      <c r="D157" s="65">
        <f>'№4'!F92</f>
        <v>2370.0999999999995</v>
      </c>
      <c r="E157" s="65">
        <f>'№4'!G92</f>
        <v>0</v>
      </c>
      <c r="F157" s="65">
        <f>'№4'!H92</f>
        <v>0</v>
      </c>
    </row>
    <row r="158" spans="1:6" ht="33">
      <c r="A158" s="56" t="s">
        <v>404</v>
      </c>
      <c r="B158" s="108"/>
      <c r="C158" s="11" t="s">
        <v>405</v>
      </c>
      <c r="D158" s="65">
        <f>D159</f>
        <v>3205.7</v>
      </c>
      <c r="E158" s="65">
        <f>E159</f>
        <v>0</v>
      </c>
      <c r="F158" s="65">
        <f>F159</f>
        <v>0</v>
      </c>
    </row>
    <row r="159" spans="1:6" ht="16.5">
      <c r="A159" s="56" t="s">
        <v>404</v>
      </c>
      <c r="B159" s="20" t="s">
        <v>475</v>
      </c>
      <c r="C159" s="39" t="s">
        <v>112</v>
      </c>
      <c r="D159" s="65">
        <f>'№4'!F94</f>
        <v>3205.7</v>
      </c>
      <c r="E159" s="65">
        <f>'№4'!G94</f>
        <v>0</v>
      </c>
      <c r="F159" s="65">
        <f>'№4'!H94</f>
        <v>0</v>
      </c>
    </row>
    <row r="160" spans="1:6" s="49" customFormat="1" ht="49.5">
      <c r="A160" s="34" t="s">
        <v>291</v>
      </c>
      <c r="B160" s="34"/>
      <c r="C160" s="35" t="s">
        <v>292</v>
      </c>
      <c r="D160" s="66">
        <f>D161+D168</f>
        <v>295.2</v>
      </c>
      <c r="E160" s="66">
        <f>E161+E168</f>
        <v>198.10000000000002</v>
      </c>
      <c r="F160" s="66">
        <f>F161+F168</f>
        <v>171.7</v>
      </c>
    </row>
    <row r="161" spans="1:6" s="49" customFormat="1" ht="33">
      <c r="A161" s="34" t="s">
        <v>294</v>
      </c>
      <c r="B161" s="34"/>
      <c r="C161" s="35" t="s">
        <v>293</v>
      </c>
      <c r="D161" s="66">
        <f>D162+D164+D166</f>
        <v>190</v>
      </c>
      <c r="E161" s="66">
        <f>E162+E164+E166</f>
        <v>73.7</v>
      </c>
      <c r="F161" s="66">
        <f>F162+F164+F166</f>
        <v>64</v>
      </c>
    </row>
    <row r="162" spans="1:6" ht="33">
      <c r="A162" s="33" t="s">
        <v>296</v>
      </c>
      <c r="B162" s="20"/>
      <c r="C162" s="39" t="s">
        <v>295</v>
      </c>
      <c r="D162" s="65">
        <f>D163</f>
        <v>120</v>
      </c>
      <c r="E162" s="65">
        <f>E163</f>
        <v>0</v>
      </c>
      <c r="F162" s="65">
        <f>F163</f>
        <v>0</v>
      </c>
    </row>
    <row r="163" spans="1:6" ht="16.5">
      <c r="A163" s="33" t="s">
        <v>296</v>
      </c>
      <c r="B163" s="20" t="s">
        <v>475</v>
      </c>
      <c r="C163" s="39" t="s">
        <v>112</v>
      </c>
      <c r="D163" s="65">
        <f>'№4'!F99</f>
        <v>120</v>
      </c>
      <c r="E163" s="65">
        <f>'№4'!G99</f>
        <v>0</v>
      </c>
      <c r="F163" s="65">
        <f>'№4'!H99</f>
        <v>0</v>
      </c>
    </row>
    <row r="164" spans="1:6" ht="33">
      <c r="A164" s="33" t="s">
        <v>298</v>
      </c>
      <c r="B164" s="20"/>
      <c r="C164" s="39" t="s">
        <v>297</v>
      </c>
      <c r="D164" s="65">
        <f>D165</f>
        <v>30</v>
      </c>
      <c r="E164" s="65">
        <f>E165</f>
        <v>20</v>
      </c>
      <c r="F164" s="65">
        <f>F165</f>
        <v>17.5</v>
      </c>
    </row>
    <row r="165" spans="1:6" ht="16.5">
      <c r="A165" s="33" t="s">
        <v>298</v>
      </c>
      <c r="B165" s="20" t="s">
        <v>475</v>
      </c>
      <c r="C165" s="39" t="s">
        <v>112</v>
      </c>
      <c r="D165" s="65">
        <f>'№4'!F100</f>
        <v>30</v>
      </c>
      <c r="E165" s="65">
        <f>'№4'!G100</f>
        <v>20</v>
      </c>
      <c r="F165" s="65">
        <f>'№4'!H100</f>
        <v>17.5</v>
      </c>
    </row>
    <row r="166" spans="1:6" ht="82.5">
      <c r="A166" s="33" t="s">
        <v>308</v>
      </c>
      <c r="B166" s="20"/>
      <c r="C166" s="39" t="s">
        <v>307</v>
      </c>
      <c r="D166" s="65">
        <f>D167</f>
        <v>40</v>
      </c>
      <c r="E166" s="65">
        <f>E167</f>
        <v>53.7</v>
      </c>
      <c r="F166" s="65">
        <f>F167</f>
        <v>46.5</v>
      </c>
    </row>
    <row r="167" spans="1:6" ht="33">
      <c r="A167" s="33" t="s">
        <v>308</v>
      </c>
      <c r="B167" s="20" t="s">
        <v>449</v>
      </c>
      <c r="C167" s="39" t="s">
        <v>455</v>
      </c>
      <c r="D167" s="65">
        <f>'№4'!F293</f>
        <v>40</v>
      </c>
      <c r="E167" s="65">
        <f>'№4'!G293</f>
        <v>53.7</v>
      </c>
      <c r="F167" s="65">
        <f>'№4'!H293</f>
        <v>46.5</v>
      </c>
    </row>
    <row r="168" spans="1:6" s="49" customFormat="1" ht="33">
      <c r="A168" s="34" t="s">
        <v>299</v>
      </c>
      <c r="B168" s="34"/>
      <c r="C168" s="35" t="s">
        <v>300</v>
      </c>
      <c r="D168" s="66">
        <f>D169+D171+D173</f>
        <v>105.2</v>
      </c>
      <c r="E168" s="66">
        <f>E169+E171+E173</f>
        <v>124.4</v>
      </c>
      <c r="F168" s="66">
        <f>F169+F171+F173</f>
        <v>107.7</v>
      </c>
    </row>
    <row r="169" spans="1:6" ht="33">
      <c r="A169" s="33" t="s">
        <v>301</v>
      </c>
      <c r="B169" s="20"/>
      <c r="C169" s="39" t="s">
        <v>302</v>
      </c>
      <c r="D169" s="65">
        <f>D170</f>
        <v>5</v>
      </c>
      <c r="E169" s="65">
        <f>E170</f>
        <v>3.7</v>
      </c>
      <c r="F169" s="65">
        <f>F170</f>
        <v>3.2</v>
      </c>
    </row>
    <row r="170" spans="1:6" ht="16.5">
      <c r="A170" s="33" t="s">
        <v>301</v>
      </c>
      <c r="B170" s="20" t="s">
        <v>475</v>
      </c>
      <c r="C170" s="39" t="s">
        <v>112</v>
      </c>
      <c r="D170" s="65">
        <f>'№4'!F104</f>
        <v>5</v>
      </c>
      <c r="E170" s="65">
        <f>'№4'!G104</f>
        <v>3.7</v>
      </c>
      <c r="F170" s="65">
        <f>'№4'!H104</f>
        <v>3.2</v>
      </c>
    </row>
    <row r="171" spans="1:6" ht="33">
      <c r="A171" s="33" t="s">
        <v>305</v>
      </c>
      <c r="B171" s="20"/>
      <c r="C171" s="39" t="s">
        <v>303</v>
      </c>
      <c r="D171" s="65">
        <f>D172</f>
        <v>100.2</v>
      </c>
      <c r="E171" s="65">
        <f>E172</f>
        <v>67.1</v>
      </c>
      <c r="F171" s="65">
        <f>F172</f>
        <v>58</v>
      </c>
    </row>
    <row r="172" spans="1:6" ht="16.5">
      <c r="A172" s="33" t="s">
        <v>305</v>
      </c>
      <c r="B172" s="20" t="s">
        <v>475</v>
      </c>
      <c r="C172" s="39" t="s">
        <v>112</v>
      </c>
      <c r="D172" s="65">
        <f>'№4'!F105</f>
        <v>100.2</v>
      </c>
      <c r="E172" s="65">
        <f>'№4'!G105</f>
        <v>67.1</v>
      </c>
      <c r="F172" s="65">
        <f>'№4'!H105</f>
        <v>58</v>
      </c>
    </row>
    <row r="173" spans="1:6" ht="33">
      <c r="A173" s="33" t="s">
        <v>306</v>
      </c>
      <c r="B173" s="20"/>
      <c r="C173" s="39" t="s">
        <v>304</v>
      </c>
      <c r="D173" s="65">
        <f>D174</f>
        <v>0</v>
      </c>
      <c r="E173" s="65">
        <f>E174</f>
        <v>53.6</v>
      </c>
      <c r="F173" s="65">
        <f>F174</f>
        <v>46.5</v>
      </c>
    </row>
    <row r="174" spans="1:6" ht="16.5">
      <c r="A174" s="33" t="s">
        <v>306</v>
      </c>
      <c r="B174" s="20" t="s">
        <v>475</v>
      </c>
      <c r="C174" s="39" t="s">
        <v>112</v>
      </c>
      <c r="D174" s="65">
        <f>'№4'!F107</f>
        <v>0</v>
      </c>
      <c r="E174" s="65">
        <f>'№4'!G107</f>
        <v>53.6</v>
      </c>
      <c r="F174" s="65">
        <f>'№4'!H107</f>
        <v>46.5</v>
      </c>
    </row>
    <row r="175" spans="1:6" s="49" customFormat="1" ht="49.5">
      <c r="A175" s="34" t="s">
        <v>424</v>
      </c>
      <c r="B175" s="34"/>
      <c r="C175" s="35" t="s">
        <v>390</v>
      </c>
      <c r="D175" s="66">
        <f>D176+D185+D190+D193+D196+D207+D220</f>
        <v>53357.200000000004</v>
      </c>
      <c r="E175" s="66">
        <f>E176+E185+E190+E193+E196+E207+E220</f>
        <v>48701.200000000004</v>
      </c>
      <c r="F175" s="66">
        <f>F176+F185+F190+F193+F196+F207+F220</f>
        <v>47886.100000000006</v>
      </c>
    </row>
    <row r="176" spans="1:6" s="49" customFormat="1" ht="49.5">
      <c r="A176" s="34" t="s">
        <v>441</v>
      </c>
      <c r="B176" s="34"/>
      <c r="C176" s="35" t="s">
        <v>440</v>
      </c>
      <c r="D176" s="66">
        <f>D177+D179+D181+D183</f>
        <v>1605.8000000000002</v>
      </c>
      <c r="E176" s="66">
        <f>E177+E179+E181+E183</f>
        <v>180.6</v>
      </c>
      <c r="F176" s="66">
        <f>F177+F179+F181+F183</f>
        <v>213</v>
      </c>
    </row>
    <row r="177" spans="1:6" ht="33">
      <c r="A177" s="33" t="s">
        <v>267</v>
      </c>
      <c r="B177" s="20"/>
      <c r="C177" s="39" t="s">
        <v>268</v>
      </c>
      <c r="D177" s="65">
        <f>D178</f>
        <v>269.6</v>
      </c>
      <c r="E177" s="65">
        <f>E178</f>
        <v>180.6</v>
      </c>
      <c r="F177" s="65">
        <f>F178</f>
        <v>157</v>
      </c>
    </row>
    <row r="178" spans="1:6" ht="16.5">
      <c r="A178" s="33" t="s">
        <v>267</v>
      </c>
      <c r="B178" s="20" t="s">
        <v>475</v>
      </c>
      <c r="C178" s="39" t="s">
        <v>112</v>
      </c>
      <c r="D178" s="65">
        <f>'№4'!F40</f>
        <v>269.6</v>
      </c>
      <c r="E178" s="65">
        <f>'№4'!G40</f>
        <v>180.6</v>
      </c>
      <c r="F178" s="65">
        <f>'№4'!H40</f>
        <v>157</v>
      </c>
    </row>
    <row r="179" spans="1:6" ht="33">
      <c r="A179" s="33" t="s">
        <v>269</v>
      </c>
      <c r="B179" s="20"/>
      <c r="C179" s="39" t="s">
        <v>270</v>
      </c>
      <c r="D179" s="65">
        <f>D180</f>
        <v>875.6</v>
      </c>
      <c r="E179" s="65">
        <f>E180</f>
        <v>0</v>
      </c>
      <c r="F179" s="65">
        <f>F180</f>
        <v>0</v>
      </c>
    </row>
    <row r="180" spans="1:6" ht="16.5">
      <c r="A180" s="33" t="s">
        <v>269</v>
      </c>
      <c r="B180" s="20" t="s">
        <v>475</v>
      </c>
      <c r="C180" s="39" t="s">
        <v>112</v>
      </c>
      <c r="D180" s="65">
        <f>'№4'!F42</f>
        <v>875.6</v>
      </c>
      <c r="E180" s="65">
        <f>'№4'!G42</f>
        <v>0</v>
      </c>
      <c r="F180" s="65">
        <f>'№4'!H42</f>
        <v>0</v>
      </c>
    </row>
    <row r="181" spans="1:6" ht="49.5">
      <c r="A181" s="33" t="s">
        <v>442</v>
      </c>
      <c r="B181" s="20"/>
      <c r="C181" s="39" t="s">
        <v>443</v>
      </c>
      <c r="D181" s="65">
        <f>D182</f>
        <v>0</v>
      </c>
      <c r="E181" s="65">
        <f>E182</f>
        <v>0</v>
      </c>
      <c r="F181" s="65">
        <f>F182</f>
        <v>56</v>
      </c>
    </row>
    <row r="182" spans="1:6" ht="16.5">
      <c r="A182" s="33" t="s">
        <v>442</v>
      </c>
      <c r="B182" s="20" t="s">
        <v>475</v>
      </c>
      <c r="C182" s="39" t="s">
        <v>112</v>
      </c>
      <c r="D182" s="65">
        <f>'№4'!F34</f>
        <v>0</v>
      </c>
      <c r="E182" s="65">
        <f>'№4'!G34</f>
        <v>0</v>
      </c>
      <c r="F182" s="65">
        <f>'№4'!H34</f>
        <v>56</v>
      </c>
    </row>
    <row r="183" spans="1:6" ht="49.5">
      <c r="A183" s="33" t="s">
        <v>488</v>
      </c>
      <c r="B183" s="20"/>
      <c r="C183" s="11" t="s">
        <v>489</v>
      </c>
      <c r="D183" s="65">
        <f>D184</f>
        <v>460.6</v>
      </c>
      <c r="E183" s="65">
        <f>E184</f>
        <v>0</v>
      </c>
      <c r="F183" s="65">
        <f>F184</f>
        <v>0</v>
      </c>
    </row>
    <row r="184" spans="1:6" ht="16.5">
      <c r="A184" s="33" t="s">
        <v>488</v>
      </c>
      <c r="B184" s="20" t="s">
        <v>475</v>
      </c>
      <c r="C184" s="39" t="s">
        <v>112</v>
      </c>
      <c r="D184" s="65">
        <f>'№4'!F44</f>
        <v>460.6</v>
      </c>
      <c r="E184" s="65">
        <f>'№4'!G44</f>
        <v>0</v>
      </c>
      <c r="F184" s="65">
        <f>'№4'!H44</f>
        <v>0</v>
      </c>
    </row>
    <row r="185" spans="1:6" s="49" customFormat="1" ht="82.5">
      <c r="A185" s="34" t="s">
        <v>271</v>
      </c>
      <c r="B185" s="34"/>
      <c r="C185" s="35" t="s">
        <v>272</v>
      </c>
      <c r="D185" s="66">
        <f>D186+D188</f>
        <v>75</v>
      </c>
      <c r="E185" s="66">
        <f>E186+E188</f>
        <v>50.3</v>
      </c>
      <c r="F185" s="66">
        <f>F186+F188</f>
        <v>44</v>
      </c>
    </row>
    <row r="186" spans="1:6" ht="33">
      <c r="A186" s="33" t="s">
        <v>274</v>
      </c>
      <c r="B186" s="20"/>
      <c r="C186" s="39" t="s">
        <v>273</v>
      </c>
      <c r="D186" s="65">
        <f>D187</f>
        <v>50</v>
      </c>
      <c r="E186" s="65">
        <f>E187</f>
        <v>33.5</v>
      </c>
      <c r="F186" s="65">
        <f>F187</f>
        <v>29</v>
      </c>
    </row>
    <row r="187" spans="1:6" ht="16.5">
      <c r="A187" s="33" t="s">
        <v>274</v>
      </c>
      <c r="B187" s="20" t="s">
        <v>475</v>
      </c>
      <c r="C187" s="39" t="s">
        <v>112</v>
      </c>
      <c r="D187" s="65">
        <f>'№4'!F46</f>
        <v>50</v>
      </c>
      <c r="E187" s="65">
        <f>'№4'!G46</f>
        <v>33.5</v>
      </c>
      <c r="F187" s="65">
        <f>'№4'!H46</f>
        <v>29</v>
      </c>
    </row>
    <row r="188" spans="1:6" ht="49.5">
      <c r="A188" s="33" t="s">
        <v>276</v>
      </c>
      <c r="B188" s="20"/>
      <c r="C188" s="39" t="s">
        <v>275</v>
      </c>
      <c r="D188" s="65">
        <f>D189</f>
        <v>25</v>
      </c>
      <c r="E188" s="65">
        <f>E189</f>
        <v>16.8</v>
      </c>
      <c r="F188" s="65">
        <f>F189</f>
        <v>15</v>
      </c>
    </row>
    <row r="189" spans="1:6" ht="16.5">
      <c r="A189" s="33" t="s">
        <v>276</v>
      </c>
      <c r="B189" s="20" t="s">
        <v>475</v>
      </c>
      <c r="C189" s="39" t="s">
        <v>112</v>
      </c>
      <c r="D189" s="65">
        <f>'№4'!F48</f>
        <v>25</v>
      </c>
      <c r="E189" s="65">
        <f>'№4'!G48</f>
        <v>16.8</v>
      </c>
      <c r="F189" s="65">
        <f>'№4'!H48</f>
        <v>15</v>
      </c>
    </row>
    <row r="190" spans="1:6" s="49" customFormat="1" ht="33">
      <c r="A190" s="34" t="s">
        <v>277</v>
      </c>
      <c r="B190" s="34"/>
      <c r="C190" s="35" t="s">
        <v>278</v>
      </c>
      <c r="D190" s="66">
        <f aca="true" t="shared" si="5" ref="D190:F191">D191</f>
        <v>180</v>
      </c>
      <c r="E190" s="66">
        <f t="shared" si="5"/>
        <v>121</v>
      </c>
      <c r="F190" s="66">
        <f t="shared" si="5"/>
        <v>105</v>
      </c>
    </row>
    <row r="191" spans="1:6" ht="33">
      <c r="A191" s="33" t="s">
        <v>279</v>
      </c>
      <c r="B191" s="20"/>
      <c r="C191" s="39" t="s">
        <v>280</v>
      </c>
      <c r="D191" s="65">
        <f t="shared" si="5"/>
        <v>180</v>
      </c>
      <c r="E191" s="65">
        <f t="shared" si="5"/>
        <v>121</v>
      </c>
      <c r="F191" s="65">
        <f t="shared" si="5"/>
        <v>105</v>
      </c>
    </row>
    <row r="192" spans="1:6" ht="16.5">
      <c r="A192" s="33" t="s">
        <v>279</v>
      </c>
      <c r="B192" s="20" t="s">
        <v>475</v>
      </c>
      <c r="C192" s="39" t="s">
        <v>112</v>
      </c>
      <c r="D192" s="65">
        <f>'№4'!F51</f>
        <v>180</v>
      </c>
      <c r="E192" s="65">
        <f>'№4'!G51</f>
        <v>121</v>
      </c>
      <c r="F192" s="65">
        <f>'№4'!H51</f>
        <v>105</v>
      </c>
    </row>
    <row r="193" spans="1:6" s="49" customFormat="1" ht="33">
      <c r="A193" s="34" t="s">
        <v>281</v>
      </c>
      <c r="B193" s="34"/>
      <c r="C193" s="35" t="s">
        <v>282</v>
      </c>
      <c r="D193" s="66">
        <f aca="true" t="shared" si="6" ref="D193:F194">D194</f>
        <v>6647.1</v>
      </c>
      <c r="E193" s="66">
        <f t="shared" si="6"/>
        <v>6201.4</v>
      </c>
      <c r="F193" s="66">
        <f t="shared" si="6"/>
        <v>6083.9</v>
      </c>
    </row>
    <row r="194" spans="1:6" ht="33">
      <c r="A194" s="33" t="s">
        <v>284</v>
      </c>
      <c r="B194" s="20"/>
      <c r="C194" s="39" t="s">
        <v>283</v>
      </c>
      <c r="D194" s="65">
        <f t="shared" si="6"/>
        <v>6647.1</v>
      </c>
      <c r="E194" s="65">
        <f t="shared" si="6"/>
        <v>6201.4</v>
      </c>
      <c r="F194" s="65">
        <f t="shared" si="6"/>
        <v>6083.9</v>
      </c>
    </row>
    <row r="195" spans="1:6" ht="16.5">
      <c r="A195" s="33" t="s">
        <v>284</v>
      </c>
      <c r="B195" s="20" t="s">
        <v>475</v>
      </c>
      <c r="C195" s="39" t="s">
        <v>112</v>
      </c>
      <c r="D195" s="65">
        <f>'№4'!F76</f>
        <v>6647.1</v>
      </c>
      <c r="E195" s="65">
        <f>'№4'!G76</f>
        <v>6201.4</v>
      </c>
      <c r="F195" s="65">
        <f>'№4'!H76</f>
        <v>6083.9</v>
      </c>
    </row>
    <row r="196" spans="1:6" s="49" customFormat="1" ht="49.5">
      <c r="A196" s="34" t="s">
        <v>261</v>
      </c>
      <c r="B196" s="34"/>
      <c r="C196" s="35" t="s">
        <v>262</v>
      </c>
      <c r="D196" s="66">
        <f>D197+D199+D201+D203+D205</f>
        <v>2045.1</v>
      </c>
      <c r="E196" s="66">
        <f>E197+E199+E201+E203+E205</f>
        <v>1369</v>
      </c>
      <c r="F196" s="66">
        <f>F197+F199+F201+F203+F205</f>
        <v>1192.5</v>
      </c>
    </row>
    <row r="197" spans="1:6" ht="33">
      <c r="A197" s="33" t="s">
        <v>266</v>
      </c>
      <c r="B197" s="20"/>
      <c r="C197" s="39" t="s">
        <v>265</v>
      </c>
      <c r="D197" s="65">
        <f>D198</f>
        <v>55.1</v>
      </c>
      <c r="E197" s="65">
        <f>E198</f>
        <v>37</v>
      </c>
      <c r="F197" s="65">
        <f>F198</f>
        <v>32</v>
      </c>
    </row>
    <row r="198" spans="1:6" ht="16.5">
      <c r="A198" s="33" t="s">
        <v>266</v>
      </c>
      <c r="B198" s="20" t="s">
        <v>475</v>
      </c>
      <c r="C198" s="39" t="s">
        <v>112</v>
      </c>
      <c r="D198" s="65">
        <f>'№4'!F54</f>
        <v>55.1</v>
      </c>
      <c r="E198" s="65">
        <f>'№4'!G54</f>
        <v>37</v>
      </c>
      <c r="F198" s="65">
        <f>'№4'!H54</f>
        <v>32</v>
      </c>
    </row>
    <row r="199" spans="1:6" ht="33">
      <c r="A199" s="33" t="s">
        <v>263</v>
      </c>
      <c r="B199" s="20"/>
      <c r="C199" s="39" t="s">
        <v>264</v>
      </c>
      <c r="D199" s="65">
        <f>D200</f>
        <v>300</v>
      </c>
      <c r="E199" s="65">
        <f>E200</f>
        <v>200</v>
      </c>
      <c r="F199" s="65">
        <f>F200</f>
        <v>175</v>
      </c>
    </row>
    <row r="200" spans="1:6" ht="16.5">
      <c r="A200" s="33" t="s">
        <v>263</v>
      </c>
      <c r="B200" s="20" t="s">
        <v>475</v>
      </c>
      <c r="C200" s="39" t="s">
        <v>112</v>
      </c>
      <c r="D200" s="65">
        <f>'№4'!F184</f>
        <v>300</v>
      </c>
      <c r="E200" s="65">
        <f>'№4'!G184</f>
        <v>200</v>
      </c>
      <c r="F200" s="65">
        <f>'№4'!H184</f>
        <v>175</v>
      </c>
    </row>
    <row r="201" spans="1:6" ht="75" customHeight="1">
      <c r="A201" s="56" t="s">
        <v>410</v>
      </c>
      <c r="B201" s="38"/>
      <c r="C201" s="11" t="s">
        <v>416</v>
      </c>
      <c r="D201" s="65">
        <f>D202</f>
        <v>770</v>
      </c>
      <c r="E201" s="65">
        <f>E202</f>
        <v>516</v>
      </c>
      <c r="F201" s="65">
        <f>F202</f>
        <v>449</v>
      </c>
    </row>
    <row r="202" spans="1:6" ht="16.5">
      <c r="A202" s="33" t="s">
        <v>410</v>
      </c>
      <c r="B202" s="20" t="s">
        <v>475</v>
      </c>
      <c r="C202" s="39" t="s">
        <v>112</v>
      </c>
      <c r="D202" s="65">
        <f>'№4'!F202</f>
        <v>770</v>
      </c>
      <c r="E202" s="65">
        <f>'№4'!G202</f>
        <v>516</v>
      </c>
      <c r="F202" s="65">
        <f>'№4'!H202</f>
        <v>449</v>
      </c>
    </row>
    <row r="203" spans="1:6" ht="66">
      <c r="A203" s="56" t="s">
        <v>411</v>
      </c>
      <c r="B203" s="38"/>
      <c r="C203" s="11" t="s">
        <v>415</v>
      </c>
      <c r="D203" s="65">
        <f>D204</f>
        <v>400</v>
      </c>
      <c r="E203" s="65">
        <f>E204</f>
        <v>268</v>
      </c>
      <c r="F203" s="65">
        <f>F204</f>
        <v>233</v>
      </c>
    </row>
    <row r="204" spans="1:6" ht="16.5">
      <c r="A204" s="33" t="s">
        <v>411</v>
      </c>
      <c r="B204" s="20" t="s">
        <v>475</v>
      </c>
      <c r="C204" s="39" t="s">
        <v>112</v>
      </c>
      <c r="D204" s="65">
        <f>'№4'!F207</f>
        <v>400</v>
      </c>
      <c r="E204" s="65">
        <f>'№4'!G207</f>
        <v>268</v>
      </c>
      <c r="F204" s="65">
        <f>'№4'!H207</f>
        <v>233</v>
      </c>
    </row>
    <row r="205" spans="1:6" ht="66">
      <c r="A205" s="56" t="s">
        <v>412</v>
      </c>
      <c r="B205" s="38"/>
      <c r="C205" s="11" t="s">
        <v>413</v>
      </c>
      <c r="D205" s="65">
        <f>D206</f>
        <v>520</v>
      </c>
      <c r="E205" s="65">
        <f>E206</f>
        <v>348</v>
      </c>
      <c r="F205" s="65">
        <f>F206</f>
        <v>303.5</v>
      </c>
    </row>
    <row r="206" spans="1:6" ht="16.5">
      <c r="A206" s="33" t="s">
        <v>412</v>
      </c>
      <c r="B206" s="20" t="s">
        <v>475</v>
      </c>
      <c r="C206" s="39" t="s">
        <v>112</v>
      </c>
      <c r="D206" s="65">
        <f>'№4'!F209</f>
        <v>520</v>
      </c>
      <c r="E206" s="65">
        <f>'№4'!G209</f>
        <v>348</v>
      </c>
      <c r="F206" s="65">
        <f>'№4'!H209</f>
        <v>303.5</v>
      </c>
    </row>
    <row r="207" spans="1:6" s="49" customFormat="1" ht="16.5">
      <c r="A207" s="34" t="s">
        <v>248</v>
      </c>
      <c r="B207" s="34"/>
      <c r="C207" s="35" t="s">
        <v>249</v>
      </c>
      <c r="D207" s="66">
        <f>D208+D210+D212+D214+D216+D218</f>
        <v>3140.4</v>
      </c>
      <c r="E207" s="66">
        <f>E208+E210+E212+E214+E216+E218</f>
        <v>2845.1</v>
      </c>
      <c r="F207" s="66">
        <f>F208+F210+F212+F214+F216+F218</f>
        <v>2767.1</v>
      </c>
    </row>
    <row r="208" spans="1:6" ht="33">
      <c r="A208" s="33" t="s">
        <v>252</v>
      </c>
      <c r="B208" s="20"/>
      <c r="C208" s="39" t="s">
        <v>251</v>
      </c>
      <c r="D208" s="65">
        <f>D209</f>
        <v>150</v>
      </c>
      <c r="E208" s="65">
        <f>E209</f>
        <v>100</v>
      </c>
      <c r="F208" s="65">
        <f>F209</f>
        <v>87.5</v>
      </c>
    </row>
    <row r="209" spans="1:6" ht="16.5">
      <c r="A209" s="33" t="s">
        <v>252</v>
      </c>
      <c r="B209" s="20" t="s">
        <v>475</v>
      </c>
      <c r="C209" s="39" t="s">
        <v>112</v>
      </c>
      <c r="D209" s="65">
        <f>'№4'!F187</f>
        <v>150</v>
      </c>
      <c r="E209" s="65">
        <f>'№4'!G187</f>
        <v>100</v>
      </c>
      <c r="F209" s="65">
        <f>'№4'!H187</f>
        <v>87.5</v>
      </c>
    </row>
    <row r="210" spans="1:6" ht="33">
      <c r="A210" s="33" t="s">
        <v>254</v>
      </c>
      <c r="B210" s="20"/>
      <c r="C210" s="39" t="s">
        <v>253</v>
      </c>
      <c r="D210" s="65">
        <f>D211</f>
        <v>312</v>
      </c>
      <c r="E210" s="65">
        <f>E211</f>
        <v>209</v>
      </c>
      <c r="F210" s="65">
        <f>F211</f>
        <v>181.9</v>
      </c>
    </row>
    <row r="211" spans="1:6" ht="16.5">
      <c r="A211" s="33" t="s">
        <v>254</v>
      </c>
      <c r="B211" s="20" t="s">
        <v>475</v>
      </c>
      <c r="C211" s="39" t="s">
        <v>112</v>
      </c>
      <c r="D211" s="65">
        <f>'№4'!F189</f>
        <v>312</v>
      </c>
      <c r="E211" s="65">
        <f>'№4'!G189</f>
        <v>209</v>
      </c>
      <c r="F211" s="65">
        <f>'№4'!H189</f>
        <v>181.9</v>
      </c>
    </row>
    <row r="212" spans="1:6" ht="33">
      <c r="A212" s="33" t="s">
        <v>257</v>
      </c>
      <c r="B212" s="20"/>
      <c r="C212" s="39" t="s">
        <v>255</v>
      </c>
      <c r="D212" s="65">
        <f>D213</f>
        <v>233.3</v>
      </c>
      <c r="E212" s="65">
        <f>E213</f>
        <v>157</v>
      </c>
      <c r="F212" s="65">
        <f>F213</f>
        <v>136</v>
      </c>
    </row>
    <row r="213" spans="1:6" ht="16.5">
      <c r="A213" s="33" t="s">
        <v>257</v>
      </c>
      <c r="B213" s="20" t="s">
        <v>475</v>
      </c>
      <c r="C213" s="39" t="s">
        <v>112</v>
      </c>
      <c r="D213" s="65">
        <f>'№4'!F191</f>
        <v>233.3</v>
      </c>
      <c r="E213" s="65">
        <f>'№4'!G191</f>
        <v>157</v>
      </c>
      <c r="F213" s="65">
        <f>'№4'!H191</f>
        <v>136</v>
      </c>
    </row>
    <row r="214" spans="1:6" ht="33">
      <c r="A214" s="33" t="s">
        <v>258</v>
      </c>
      <c r="B214" s="20"/>
      <c r="C214" s="39" t="s">
        <v>256</v>
      </c>
      <c r="D214" s="65">
        <f>D215</f>
        <v>200</v>
      </c>
      <c r="E214" s="65">
        <f>E215</f>
        <v>134</v>
      </c>
      <c r="F214" s="65">
        <f>F215</f>
        <v>116.6</v>
      </c>
    </row>
    <row r="215" spans="1:6" ht="16.5">
      <c r="A215" s="33" t="s">
        <v>258</v>
      </c>
      <c r="B215" s="20" t="s">
        <v>475</v>
      </c>
      <c r="C215" s="39" t="s">
        <v>112</v>
      </c>
      <c r="D215" s="65">
        <f>'№4'!F193</f>
        <v>200</v>
      </c>
      <c r="E215" s="65">
        <f>'№4'!G193</f>
        <v>134</v>
      </c>
      <c r="F215" s="65">
        <f>'№4'!H193</f>
        <v>116.6</v>
      </c>
    </row>
    <row r="216" spans="1:6" ht="49.5">
      <c r="A216" s="33" t="s">
        <v>250</v>
      </c>
      <c r="B216" s="20"/>
      <c r="C216" s="39" t="s">
        <v>79</v>
      </c>
      <c r="D216" s="65">
        <f>D217</f>
        <v>2101.5</v>
      </c>
      <c r="E216" s="65">
        <f>E217</f>
        <v>2101.5</v>
      </c>
      <c r="F216" s="65">
        <f>F217</f>
        <v>2101.5</v>
      </c>
    </row>
    <row r="217" spans="1:6" ht="16.5">
      <c r="A217" s="33" t="s">
        <v>250</v>
      </c>
      <c r="B217" s="20" t="s">
        <v>475</v>
      </c>
      <c r="C217" s="39" t="s">
        <v>112</v>
      </c>
      <c r="D217" s="65">
        <f>'№4'!F179</f>
        <v>2101.5</v>
      </c>
      <c r="E217" s="65">
        <f>'№4'!G179</f>
        <v>2101.5</v>
      </c>
      <c r="F217" s="65">
        <f>'№4'!H179</f>
        <v>2101.5</v>
      </c>
    </row>
    <row r="218" spans="1:6" ht="33">
      <c r="A218" s="33" t="s">
        <v>259</v>
      </c>
      <c r="B218" s="20"/>
      <c r="C218" s="39" t="s">
        <v>260</v>
      </c>
      <c r="D218" s="65">
        <f>D219</f>
        <v>143.6</v>
      </c>
      <c r="E218" s="65">
        <f>E219</f>
        <v>143.6</v>
      </c>
      <c r="F218" s="65">
        <f>F219</f>
        <v>143.6</v>
      </c>
    </row>
    <row r="219" spans="1:6" ht="16.5">
      <c r="A219" s="33" t="s">
        <v>259</v>
      </c>
      <c r="B219" s="20" t="s">
        <v>475</v>
      </c>
      <c r="C219" s="39" t="s">
        <v>112</v>
      </c>
      <c r="D219" s="65">
        <f>'№4'!F195</f>
        <v>143.6</v>
      </c>
      <c r="E219" s="65">
        <f>'№4'!G195</f>
        <v>143.6</v>
      </c>
      <c r="F219" s="65">
        <f>'№4'!H195</f>
        <v>143.6</v>
      </c>
    </row>
    <row r="220" spans="1:6" s="49" customFormat="1" ht="16.5">
      <c r="A220" s="34" t="s">
        <v>426</v>
      </c>
      <c r="B220" s="34"/>
      <c r="C220" s="35" t="s">
        <v>425</v>
      </c>
      <c r="D220" s="66">
        <f>D221+D223+D225+D227+D229+D231</f>
        <v>39663.8</v>
      </c>
      <c r="E220" s="66">
        <f>E221+E223+E225+E227+E229+E231</f>
        <v>37933.8</v>
      </c>
      <c r="F220" s="66">
        <f>F221+F223+F225+F227+F229+F231</f>
        <v>37480.600000000006</v>
      </c>
    </row>
    <row r="221" spans="1:6" ht="16.5">
      <c r="A221" s="33" t="s">
        <v>427</v>
      </c>
      <c r="B221" s="20"/>
      <c r="C221" s="39" t="s">
        <v>21</v>
      </c>
      <c r="D221" s="65">
        <f>D222</f>
        <v>1455.3</v>
      </c>
      <c r="E221" s="65">
        <f>E222</f>
        <v>1455.3</v>
      </c>
      <c r="F221" s="65">
        <f>F222</f>
        <v>1455.3</v>
      </c>
    </row>
    <row r="222" spans="1:6" ht="16.5">
      <c r="A222" s="33" t="s">
        <v>427</v>
      </c>
      <c r="B222" s="20" t="s">
        <v>475</v>
      </c>
      <c r="C222" s="39" t="s">
        <v>112</v>
      </c>
      <c r="D222" s="65">
        <f>'№4'!F17</f>
        <v>1455.3</v>
      </c>
      <c r="E222" s="65">
        <f>'№4'!G17</f>
        <v>1455.3</v>
      </c>
      <c r="F222" s="65">
        <f>'№4'!H17</f>
        <v>1455.3</v>
      </c>
    </row>
    <row r="223" spans="1:6" ht="49.5">
      <c r="A223" s="33" t="s">
        <v>378</v>
      </c>
      <c r="B223" s="20"/>
      <c r="C223" s="39" t="s">
        <v>88</v>
      </c>
      <c r="D223" s="65">
        <f>D224</f>
        <v>35162.6</v>
      </c>
      <c r="E223" s="65">
        <f>E224</f>
        <v>33443.6</v>
      </c>
      <c r="F223" s="65">
        <f>F224</f>
        <v>32990.4</v>
      </c>
    </row>
    <row r="224" spans="1:6" ht="16.5">
      <c r="A224" s="33" t="s">
        <v>378</v>
      </c>
      <c r="B224" s="20" t="s">
        <v>475</v>
      </c>
      <c r="C224" s="39" t="s">
        <v>112</v>
      </c>
      <c r="D224" s="65">
        <f>'№4'!F22</f>
        <v>35162.6</v>
      </c>
      <c r="E224" s="65">
        <f>'№4'!G22</f>
        <v>33443.6</v>
      </c>
      <c r="F224" s="65">
        <f>'№4'!H22</f>
        <v>32990.4</v>
      </c>
    </row>
    <row r="225" spans="1:6" ht="49.5">
      <c r="A225" s="33" t="s">
        <v>430</v>
      </c>
      <c r="B225" s="20"/>
      <c r="C225" s="39" t="s">
        <v>89</v>
      </c>
      <c r="D225" s="65">
        <f>D226</f>
        <v>765.1999999999999</v>
      </c>
      <c r="E225" s="65">
        <f>E226</f>
        <v>765.1999999999999</v>
      </c>
      <c r="F225" s="65">
        <f>F226</f>
        <v>765.1999999999999</v>
      </c>
    </row>
    <row r="226" spans="1:6" ht="16.5">
      <c r="A226" s="33" t="s">
        <v>430</v>
      </c>
      <c r="B226" s="20" t="s">
        <v>475</v>
      </c>
      <c r="C226" s="39" t="s">
        <v>112</v>
      </c>
      <c r="D226" s="65">
        <f>'№4'!F26+'№4'!F58+'№4'!F67</f>
        <v>765.1999999999999</v>
      </c>
      <c r="E226" s="65">
        <f>'№4'!G26+'№4'!G58+'№4'!G67</f>
        <v>765.1999999999999</v>
      </c>
      <c r="F226" s="65">
        <f>'№4'!H26+'№4'!H58+'№4'!H67</f>
        <v>765.1999999999999</v>
      </c>
    </row>
    <row r="227" spans="1:6" ht="99">
      <c r="A227" s="56" t="s">
        <v>478</v>
      </c>
      <c r="B227" s="105"/>
      <c r="C227" s="11" t="s">
        <v>479</v>
      </c>
      <c r="D227" s="65">
        <f>D228</f>
        <v>1404</v>
      </c>
      <c r="E227" s="65">
        <f>E228</f>
        <v>1393</v>
      </c>
      <c r="F227" s="65">
        <f>F228</f>
        <v>1393</v>
      </c>
    </row>
    <row r="228" spans="1:6" ht="16.5">
      <c r="A228" s="33" t="s">
        <v>478</v>
      </c>
      <c r="B228" s="20" t="s">
        <v>475</v>
      </c>
      <c r="C228" s="39" t="s">
        <v>112</v>
      </c>
      <c r="D228" s="65">
        <f>'№4'!F69</f>
        <v>1404</v>
      </c>
      <c r="E228" s="65">
        <f>'№4'!G69</f>
        <v>1393</v>
      </c>
      <c r="F228" s="65">
        <f>'№4'!H69</f>
        <v>1393</v>
      </c>
    </row>
    <row r="229" spans="1:6" ht="66">
      <c r="A229" s="33" t="s">
        <v>369</v>
      </c>
      <c r="B229" s="20"/>
      <c r="C229" s="39" t="s">
        <v>370</v>
      </c>
      <c r="D229" s="65">
        <f>D230</f>
        <v>253.3</v>
      </c>
      <c r="E229" s="65">
        <f>E230</f>
        <v>253.3</v>
      </c>
      <c r="F229" s="65">
        <f>F230</f>
        <v>253.3</v>
      </c>
    </row>
    <row r="230" spans="1:6" ht="16.5">
      <c r="A230" s="33" t="s">
        <v>369</v>
      </c>
      <c r="B230" s="20" t="s">
        <v>475</v>
      </c>
      <c r="C230" s="39" t="s">
        <v>112</v>
      </c>
      <c r="D230" s="65">
        <f>'№4'!F60</f>
        <v>253.3</v>
      </c>
      <c r="E230" s="65">
        <f>'№4'!G60</f>
        <v>253.3</v>
      </c>
      <c r="F230" s="65">
        <f>'№4'!H60</f>
        <v>253.3</v>
      </c>
    </row>
    <row r="231" spans="1:6" ht="49.5">
      <c r="A231" s="33" t="s">
        <v>431</v>
      </c>
      <c r="B231" s="20"/>
      <c r="C231" s="39" t="s">
        <v>432</v>
      </c>
      <c r="D231" s="65">
        <f>D232</f>
        <v>623.4</v>
      </c>
      <c r="E231" s="65">
        <f>E232</f>
        <v>623.4</v>
      </c>
      <c r="F231" s="65">
        <f>F232</f>
        <v>623.4</v>
      </c>
    </row>
    <row r="232" spans="1:6" ht="16.5">
      <c r="A232" s="33" t="s">
        <v>431</v>
      </c>
      <c r="B232" s="20" t="s">
        <v>475</v>
      </c>
      <c r="C232" s="39" t="s">
        <v>112</v>
      </c>
      <c r="D232" s="65">
        <f>'№4'!F28</f>
        <v>623.4</v>
      </c>
      <c r="E232" s="65">
        <f>'№4'!G28</f>
        <v>623.4</v>
      </c>
      <c r="F232" s="65">
        <f>'№4'!H28</f>
        <v>623.4</v>
      </c>
    </row>
    <row r="233" spans="1:6" s="49" customFormat="1" ht="49.5">
      <c r="A233" s="34" t="s">
        <v>206</v>
      </c>
      <c r="B233" s="34"/>
      <c r="C233" s="35" t="s">
        <v>207</v>
      </c>
      <c r="D233" s="66">
        <f>D234+D243</f>
        <v>12128</v>
      </c>
      <c r="E233" s="66">
        <f>E234+E243</f>
        <v>7463</v>
      </c>
      <c r="F233" s="66">
        <f>F234+F243</f>
        <v>7133.7</v>
      </c>
    </row>
    <row r="234" spans="1:6" s="49" customFormat="1" ht="33">
      <c r="A234" s="34" t="s">
        <v>208</v>
      </c>
      <c r="B234" s="34"/>
      <c r="C234" s="35" t="s">
        <v>209</v>
      </c>
      <c r="D234" s="66">
        <f>D235+D237+D239+D241</f>
        <v>6960.5</v>
      </c>
      <c r="E234" s="66">
        <f>E235+E237+E239+E241</f>
        <v>2373</v>
      </c>
      <c r="F234" s="66">
        <f>F235+F237+F239+F241</f>
        <v>2064.5</v>
      </c>
    </row>
    <row r="235" spans="1:6" ht="16.5">
      <c r="A235" s="33" t="s">
        <v>210</v>
      </c>
      <c r="B235" s="72"/>
      <c r="C235" s="39" t="s">
        <v>211</v>
      </c>
      <c r="D235" s="65">
        <f>D236</f>
        <v>2861.8</v>
      </c>
      <c r="E235" s="65">
        <f>E236</f>
        <v>1898</v>
      </c>
      <c r="F235" s="65">
        <f>F236</f>
        <v>1652</v>
      </c>
    </row>
    <row r="236" spans="1:6" ht="33">
      <c r="A236" s="33" t="s">
        <v>210</v>
      </c>
      <c r="B236" s="72" t="s">
        <v>36</v>
      </c>
      <c r="C236" s="39" t="s">
        <v>434</v>
      </c>
      <c r="D236" s="65">
        <f>'№4'!F245+'№4'!F265</f>
        <v>2861.8</v>
      </c>
      <c r="E236" s="65">
        <f>'№4'!G245+'№4'!G265</f>
        <v>1898</v>
      </c>
      <c r="F236" s="65">
        <f>'№4'!H245+'№4'!H265</f>
        <v>1652</v>
      </c>
    </row>
    <row r="237" spans="1:6" ht="33">
      <c r="A237" s="33" t="s">
        <v>212</v>
      </c>
      <c r="B237" s="72"/>
      <c r="C237" s="39" t="s">
        <v>213</v>
      </c>
      <c r="D237" s="65">
        <f>D238</f>
        <v>208</v>
      </c>
      <c r="E237" s="65">
        <f>E238</f>
        <v>140</v>
      </c>
      <c r="F237" s="65">
        <f>F238</f>
        <v>121</v>
      </c>
    </row>
    <row r="238" spans="1:6" ht="33">
      <c r="A238" s="33" t="s">
        <v>212</v>
      </c>
      <c r="B238" s="72" t="s">
        <v>36</v>
      </c>
      <c r="C238" s="39" t="s">
        <v>434</v>
      </c>
      <c r="D238" s="65">
        <f>'№4'!F247</f>
        <v>208</v>
      </c>
      <c r="E238" s="65">
        <f>'№4'!G247</f>
        <v>140</v>
      </c>
      <c r="F238" s="65">
        <f>'№4'!H247</f>
        <v>121</v>
      </c>
    </row>
    <row r="239" spans="1:6" ht="16.5">
      <c r="A239" s="33" t="s">
        <v>215</v>
      </c>
      <c r="B239" s="72"/>
      <c r="C239" s="39" t="s">
        <v>214</v>
      </c>
      <c r="D239" s="65">
        <f>D240</f>
        <v>3390.7</v>
      </c>
      <c r="E239" s="65">
        <f>E240</f>
        <v>0</v>
      </c>
      <c r="F239" s="65">
        <f>F240</f>
        <v>0</v>
      </c>
    </row>
    <row r="240" spans="1:6" ht="33">
      <c r="A240" s="33" t="s">
        <v>215</v>
      </c>
      <c r="B240" s="72" t="s">
        <v>36</v>
      </c>
      <c r="C240" s="39" t="s">
        <v>434</v>
      </c>
      <c r="D240" s="65">
        <f>'№4'!F249</f>
        <v>3390.7</v>
      </c>
      <c r="E240" s="65">
        <f>'№4'!G249</f>
        <v>0</v>
      </c>
      <c r="F240" s="65">
        <f>'№4'!H249</f>
        <v>0</v>
      </c>
    </row>
    <row r="241" spans="1:6" ht="33">
      <c r="A241" s="33" t="s">
        <v>219</v>
      </c>
      <c r="B241" s="72"/>
      <c r="C241" s="39" t="s">
        <v>218</v>
      </c>
      <c r="D241" s="65">
        <f>D242</f>
        <v>500</v>
      </c>
      <c r="E241" s="65">
        <f>E242</f>
        <v>335</v>
      </c>
      <c r="F241" s="65">
        <f>F242</f>
        <v>291.5</v>
      </c>
    </row>
    <row r="242" spans="1:6" ht="33">
      <c r="A242" s="33" t="s">
        <v>219</v>
      </c>
      <c r="B242" s="72" t="s">
        <v>36</v>
      </c>
      <c r="C242" s="39" t="s">
        <v>434</v>
      </c>
      <c r="D242" s="65">
        <f>'№4'!F260</f>
        <v>500</v>
      </c>
      <c r="E242" s="65">
        <f>'№4'!G260</f>
        <v>335</v>
      </c>
      <c r="F242" s="65">
        <f>'№4'!H260</f>
        <v>291.5</v>
      </c>
    </row>
    <row r="243" spans="1:6" s="49" customFormat="1" ht="16.5">
      <c r="A243" s="34" t="s">
        <v>216</v>
      </c>
      <c r="B243" s="34"/>
      <c r="C243" s="35" t="s">
        <v>425</v>
      </c>
      <c r="D243" s="66">
        <f aca="true" t="shared" si="7" ref="D243:F244">D244</f>
        <v>5167.5</v>
      </c>
      <c r="E243" s="66">
        <f t="shared" si="7"/>
        <v>5090</v>
      </c>
      <c r="F243" s="66">
        <f t="shared" si="7"/>
        <v>5069.2</v>
      </c>
    </row>
    <row r="244" spans="1:6" ht="49.5">
      <c r="A244" s="33" t="s">
        <v>217</v>
      </c>
      <c r="B244" s="72"/>
      <c r="C244" s="39" t="s">
        <v>88</v>
      </c>
      <c r="D244" s="65">
        <f t="shared" si="7"/>
        <v>5167.5</v>
      </c>
      <c r="E244" s="65">
        <f t="shared" si="7"/>
        <v>5090</v>
      </c>
      <c r="F244" s="65">
        <f t="shared" si="7"/>
        <v>5069.2</v>
      </c>
    </row>
    <row r="245" spans="1:6" ht="33">
      <c r="A245" s="33" t="s">
        <v>217</v>
      </c>
      <c r="B245" s="72" t="s">
        <v>36</v>
      </c>
      <c r="C245" s="39" t="s">
        <v>434</v>
      </c>
      <c r="D245" s="65">
        <f>'№4'!F252</f>
        <v>5167.5</v>
      </c>
      <c r="E245" s="65">
        <f>'№4'!G252</f>
        <v>5090</v>
      </c>
      <c r="F245" s="65">
        <f>'№4'!H252</f>
        <v>5069.2</v>
      </c>
    </row>
    <row r="246" spans="1:6" s="49" customFormat="1" ht="49.5">
      <c r="A246" s="34" t="s">
        <v>445</v>
      </c>
      <c r="B246" s="34"/>
      <c r="C246" s="35" t="s">
        <v>444</v>
      </c>
      <c r="D246" s="66">
        <f>D247+D250+D253+D256</f>
        <v>13108.500000000002</v>
      </c>
      <c r="E246" s="66">
        <f>E247+E250+E253+E256</f>
        <v>12103.500000000002</v>
      </c>
      <c r="F246" s="66">
        <f>F247+F250+F253+F256</f>
        <v>11759.5</v>
      </c>
    </row>
    <row r="247" spans="1:6" s="49" customFormat="1" ht="33">
      <c r="A247" s="34" t="s">
        <v>358</v>
      </c>
      <c r="B247" s="34"/>
      <c r="C247" s="35" t="s">
        <v>354</v>
      </c>
      <c r="D247" s="66">
        <f aca="true" t="shared" si="8" ref="D247:F248">D248</f>
        <v>1403.1</v>
      </c>
      <c r="E247" s="66">
        <f t="shared" si="8"/>
        <v>523.1</v>
      </c>
      <c r="F247" s="66">
        <f t="shared" si="8"/>
        <v>523.1</v>
      </c>
    </row>
    <row r="248" spans="1:6" ht="49.5">
      <c r="A248" s="33" t="s">
        <v>367</v>
      </c>
      <c r="B248" s="72"/>
      <c r="C248" s="39" t="s">
        <v>368</v>
      </c>
      <c r="D248" s="65">
        <f t="shared" si="8"/>
        <v>1403.1</v>
      </c>
      <c r="E248" s="65">
        <f t="shared" si="8"/>
        <v>523.1</v>
      </c>
      <c r="F248" s="65">
        <f t="shared" si="8"/>
        <v>523.1</v>
      </c>
    </row>
    <row r="249" spans="1:6" ht="33">
      <c r="A249" s="33" t="s">
        <v>367</v>
      </c>
      <c r="B249" s="72" t="s">
        <v>38</v>
      </c>
      <c r="C249" s="39" t="s">
        <v>74</v>
      </c>
      <c r="D249" s="65">
        <f>'№4'!F226</f>
        <v>1403.1</v>
      </c>
      <c r="E249" s="65">
        <f>'№4'!G226</f>
        <v>523.1</v>
      </c>
      <c r="F249" s="65">
        <f>'№4'!H226</f>
        <v>523.1</v>
      </c>
    </row>
    <row r="250" spans="1:6" s="49" customFormat="1" ht="33">
      <c r="A250" s="34" t="s">
        <v>166</v>
      </c>
      <c r="B250" s="34"/>
      <c r="C250" s="35" t="s">
        <v>165</v>
      </c>
      <c r="D250" s="66">
        <f aca="true" t="shared" si="9" ref="D250:F251">D251</f>
        <v>2000</v>
      </c>
      <c r="E250" s="66">
        <f t="shared" si="9"/>
        <v>2000</v>
      </c>
      <c r="F250" s="66">
        <f t="shared" si="9"/>
        <v>2000</v>
      </c>
    </row>
    <row r="251" spans="1:6" ht="16.5">
      <c r="A251" s="33" t="s">
        <v>167</v>
      </c>
      <c r="B251" s="72"/>
      <c r="C251" s="39" t="s">
        <v>168</v>
      </c>
      <c r="D251" s="65">
        <f>D252</f>
        <v>2000</v>
      </c>
      <c r="E251" s="65">
        <f t="shared" si="9"/>
        <v>2000</v>
      </c>
      <c r="F251" s="65">
        <f t="shared" si="9"/>
        <v>2000</v>
      </c>
    </row>
    <row r="252" spans="1:6" ht="33">
      <c r="A252" s="33" t="s">
        <v>167</v>
      </c>
      <c r="B252" s="72" t="s">
        <v>38</v>
      </c>
      <c r="C252" s="39" t="s">
        <v>74</v>
      </c>
      <c r="D252" s="65">
        <f>'№4'!F238</f>
        <v>2000</v>
      </c>
      <c r="E252" s="65">
        <f>'№4'!G238</f>
        <v>2000</v>
      </c>
      <c r="F252" s="65">
        <f>'№4'!H238</f>
        <v>2000</v>
      </c>
    </row>
    <row r="253" spans="1:6" s="49" customFormat="1" ht="16.5">
      <c r="A253" s="34" t="s">
        <v>374</v>
      </c>
      <c r="B253" s="34"/>
      <c r="C253" s="35" t="s">
        <v>159</v>
      </c>
      <c r="D253" s="66">
        <f aca="true" t="shared" si="10" ref="D253:F254">D254</f>
        <v>36</v>
      </c>
      <c r="E253" s="66">
        <f t="shared" si="10"/>
        <v>36</v>
      </c>
      <c r="F253" s="66">
        <f t="shared" si="10"/>
        <v>36</v>
      </c>
    </row>
    <row r="254" spans="1:6" ht="33">
      <c r="A254" s="10" t="s">
        <v>375</v>
      </c>
      <c r="B254" s="10"/>
      <c r="C254" s="32" t="s">
        <v>376</v>
      </c>
      <c r="D254" s="65">
        <f t="shared" si="10"/>
        <v>36</v>
      </c>
      <c r="E254" s="65">
        <f t="shared" si="10"/>
        <v>36</v>
      </c>
      <c r="F254" s="65">
        <f t="shared" si="10"/>
        <v>36</v>
      </c>
    </row>
    <row r="255" spans="1:6" ht="33">
      <c r="A255" s="10" t="s">
        <v>375</v>
      </c>
      <c r="B255" s="72" t="s">
        <v>38</v>
      </c>
      <c r="C255" s="39" t="s">
        <v>74</v>
      </c>
      <c r="D255" s="65">
        <f>'№4'!F229</f>
        <v>36</v>
      </c>
      <c r="E255" s="65">
        <f>'№4'!G229</f>
        <v>36</v>
      </c>
      <c r="F255" s="65">
        <f>'№4'!H229</f>
        <v>36</v>
      </c>
    </row>
    <row r="256" spans="1:6" s="49" customFormat="1" ht="16.5">
      <c r="A256" s="34" t="s">
        <v>446</v>
      </c>
      <c r="B256" s="34"/>
      <c r="C256" s="35" t="s">
        <v>425</v>
      </c>
      <c r="D256" s="66">
        <f aca="true" t="shared" si="11" ref="D256:F257">D257</f>
        <v>9669.400000000001</v>
      </c>
      <c r="E256" s="66">
        <f t="shared" si="11"/>
        <v>9544.400000000001</v>
      </c>
      <c r="F256" s="66">
        <f t="shared" si="11"/>
        <v>9200.4</v>
      </c>
    </row>
    <row r="257" spans="1:6" ht="49.5">
      <c r="A257" s="33" t="s">
        <v>217</v>
      </c>
      <c r="B257" s="72"/>
      <c r="C257" s="39" t="s">
        <v>88</v>
      </c>
      <c r="D257" s="65">
        <f t="shared" si="11"/>
        <v>9669.400000000001</v>
      </c>
      <c r="E257" s="65">
        <f t="shared" si="11"/>
        <v>9544.400000000001</v>
      </c>
      <c r="F257" s="65">
        <f t="shared" si="11"/>
        <v>9200.4</v>
      </c>
    </row>
    <row r="258" spans="1:6" ht="33">
      <c r="A258" s="33" t="s">
        <v>217</v>
      </c>
      <c r="B258" s="72" t="s">
        <v>38</v>
      </c>
      <c r="C258" s="39" t="s">
        <v>74</v>
      </c>
      <c r="D258" s="65">
        <f>'№4'!F215</f>
        <v>9669.400000000001</v>
      </c>
      <c r="E258" s="65">
        <f>'№4'!G215</f>
        <v>9544.400000000001</v>
      </c>
      <c r="F258" s="65">
        <f>'№4'!H215</f>
        <v>9200.4</v>
      </c>
    </row>
    <row r="259" spans="1:6" s="49" customFormat="1" ht="33">
      <c r="A259" s="34" t="s">
        <v>359</v>
      </c>
      <c r="B259" s="34"/>
      <c r="C259" s="35" t="s">
        <v>355</v>
      </c>
      <c r="D259" s="66">
        <f>D260+D263+D266</f>
        <v>6827.1</v>
      </c>
      <c r="E259" s="66">
        <f>E260+E263+E266</f>
        <v>5071.6</v>
      </c>
      <c r="F259" s="66">
        <f>F260+F263+F266</f>
        <v>5004</v>
      </c>
    </row>
    <row r="260" spans="1:6" s="49" customFormat="1" ht="33">
      <c r="A260" s="34" t="s">
        <v>366</v>
      </c>
      <c r="B260" s="34"/>
      <c r="C260" s="35" t="s">
        <v>163</v>
      </c>
      <c r="D260" s="66">
        <f aca="true" t="shared" si="12" ref="D260:F261">D261</f>
        <v>500</v>
      </c>
      <c r="E260" s="66">
        <f t="shared" si="12"/>
        <v>0</v>
      </c>
      <c r="F260" s="66">
        <f t="shared" si="12"/>
        <v>0</v>
      </c>
    </row>
    <row r="261" spans="1:6" ht="33">
      <c r="A261" s="33" t="s">
        <v>366</v>
      </c>
      <c r="B261" s="72" t="s">
        <v>77</v>
      </c>
      <c r="C261" s="39" t="s">
        <v>163</v>
      </c>
      <c r="D261" s="65">
        <f t="shared" si="12"/>
        <v>500</v>
      </c>
      <c r="E261" s="65">
        <f t="shared" si="12"/>
        <v>0</v>
      </c>
      <c r="F261" s="65">
        <f t="shared" si="12"/>
        <v>0</v>
      </c>
    </row>
    <row r="262" spans="1:6" ht="33">
      <c r="A262" s="33" t="s">
        <v>366</v>
      </c>
      <c r="B262" s="72" t="s">
        <v>38</v>
      </c>
      <c r="C262" s="39" t="s">
        <v>74</v>
      </c>
      <c r="D262" s="65">
        <f>'№4'!F232</f>
        <v>500</v>
      </c>
      <c r="E262" s="65">
        <f>'№4'!G232</f>
        <v>0</v>
      </c>
      <c r="F262" s="65">
        <f>'№4'!H232</f>
        <v>0</v>
      </c>
    </row>
    <row r="263" spans="1:6" s="49" customFormat="1" ht="33">
      <c r="A263" s="34" t="s">
        <v>161</v>
      </c>
      <c r="B263" s="34"/>
      <c r="C263" s="35" t="s">
        <v>162</v>
      </c>
      <c r="D263" s="66">
        <f aca="true" t="shared" si="13" ref="D263:F264">D264</f>
        <v>2000</v>
      </c>
      <c r="E263" s="66">
        <f t="shared" si="13"/>
        <v>1000</v>
      </c>
      <c r="F263" s="66">
        <f t="shared" si="13"/>
        <v>1000</v>
      </c>
    </row>
    <row r="264" spans="1:6" ht="16.5">
      <c r="A264" s="33">
        <v>9922000</v>
      </c>
      <c r="B264" s="72" t="s">
        <v>77</v>
      </c>
      <c r="C264" s="39" t="s">
        <v>162</v>
      </c>
      <c r="D264" s="65">
        <f t="shared" si="13"/>
        <v>2000</v>
      </c>
      <c r="E264" s="65">
        <f t="shared" si="13"/>
        <v>1000</v>
      </c>
      <c r="F264" s="65">
        <f t="shared" si="13"/>
        <v>1000</v>
      </c>
    </row>
    <row r="265" spans="1:6" ht="33">
      <c r="A265" s="33">
        <v>9922000</v>
      </c>
      <c r="B265" s="72" t="s">
        <v>38</v>
      </c>
      <c r="C265" s="39" t="s">
        <v>74</v>
      </c>
      <c r="D265" s="65">
        <f>'№4'!F221</f>
        <v>2000</v>
      </c>
      <c r="E265" s="65">
        <f>'№4'!G221</f>
        <v>1000</v>
      </c>
      <c r="F265" s="65">
        <f>'№4'!H221</f>
        <v>1000</v>
      </c>
    </row>
    <row r="266" spans="1:6" s="49" customFormat="1" ht="49.5">
      <c r="A266" s="34" t="s">
        <v>360</v>
      </c>
      <c r="B266" s="34"/>
      <c r="C266" s="35" t="s">
        <v>436</v>
      </c>
      <c r="D266" s="66">
        <f>D267+D269+D271</f>
        <v>4327.1</v>
      </c>
      <c r="E266" s="66">
        <f>E267+E269+E271</f>
        <v>4071.6</v>
      </c>
      <c r="F266" s="66">
        <f>F267+F269+F271</f>
        <v>4004</v>
      </c>
    </row>
    <row r="267" spans="1:6" ht="16.5">
      <c r="A267" s="33" t="s">
        <v>363</v>
      </c>
      <c r="B267" s="72" t="s">
        <v>77</v>
      </c>
      <c r="C267" s="39" t="s">
        <v>437</v>
      </c>
      <c r="D267" s="65">
        <f>D268</f>
        <v>1198.9</v>
      </c>
      <c r="E267" s="65">
        <f>E268</f>
        <v>1198.9</v>
      </c>
      <c r="F267" s="65">
        <f>F268</f>
        <v>1198.9</v>
      </c>
    </row>
    <row r="268" spans="1:6" ht="16.5">
      <c r="A268" s="33" t="s">
        <v>363</v>
      </c>
      <c r="B268" s="72" t="s">
        <v>469</v>
      </c>
      <c r="C268" s="39" t="s">
        <v>433</v>
      </c>
      <c r="D268" s="65">
        <f>'№4'!F280</f>
        <v>1198.9</v>
      </c>
      <c r="E268" s="65">
        <f>'№4'!G280</f>
        <v>1198.9</v>
      </c>
      <c r="F268" s="65">
        <f>'№4'!H280</f>
        <v>1198.9</v>
      </c>
    </row>
    <row r="269" spans="1:6" ht="33">
      <c r="A269" s="33" t="s">
        <v>364</v>
      </c>
      <c r="B269" s="72" t="s">
        <v>77</v>
      </c>
      <c r="C269" s="39" t="s">
        <v>438</v>
      </c>
      <c r="D269" s="65">
        <f>D270</f>
        <v>2669.5</v>
      </c>
      <c r="E269" s="65">
        <f>E270</f>
        <v>2414</v>
      </c>
      <c r="F269" s="65">
        <f>F270</f>
        <v>2346.4</v>
      </c>
    </row>
    <row r="270" spans="1:6" ht="16.5">
      <c r="A270" s="33" t="s">
        <v>364</v>
      </c>
      <c r="B270" s="72" t="s">
        <v>469</v>
      </c>
      <c r="C270" s="39" t="s">
        <v>433</v>
      </c>
      <c r="D270" s="65">
        <f>'№4'!F282</f>
        <v>2669.5</v>
      </c>
      <c r="E270" s="65">
        <f>'№4'!G282</f>
        <v>2414</v>
      </c>
      <c r="F270" s="65">
        <f>'№4'!H282</f>
        <v>2346.4</v>
      </c>
    </row>
    <row r="271" spans="1:6" ht="16.5">
      <c r="A271" s="33" t="s">
        <v>365</v>
      </c>
      <c r="B271" s="72" t="s">
        <v>77</v>
      </c>
      <c r="C271" s="39" t="s">
        <v>439</v>
      </c>
      <c r="D271" s="65">
        <f>D272</f>
        <v>458.7</v>
      </c>
      <c r="E271" s="65">
        <f>E272</f>
        <v>458.7</v>
      </c>
      <c r="F271" s="65">
        <f>F272</f>
        <v>458.7</v>
      </c>
    </row>
    <row r="272" spans="1:6" ht="16.5">
      <c r="A272" s="33" t="s">
        <v>365</v>
      </c>
      <c r="B272" s="72" t="s">
        <v>469</v>
      </c>
      <c r="C272" s="39" t="s">
        <v>433</v>
      </c>
      <c r="D272" s="65">
        <f>'№4'!F286</f>
        <v>458.7</v>
      </c>
      <c r="E272" s="65">
        <f>'№4'!G286</f>
        <v>458.7</v>
      </c>
      <c r="F272" s="65">
        <f>'№4'!H286</f>
        <v>458.7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0.625" style="4" customWidth="1"/>
    <col min="4" max="4" width="83.125" style="84" customWidth="1"/>
    <col min="5" max="5" width="11.00390625" style="91" customWidth="1"/>
    <col min="6" max="6" width="13.75390625" style="84" customWidth="1"/>
    <col min="7" max="7" width="11.375" style="84" customWidth="1"/>
    <col min="8" max="16384" width="9.125" style="84" customWidth="1"/>
  </cols>
  <sheetData>
    <row r="1" spans="4:7" ht="16.5">
      <c r="D1" s="193" t="s">
        <v>392</v>
      </c>
      <c r="E1" s="193"/>
      <c r="F1" s="193"/>
      <c r="G1" s="193"/>
    </row>
    <row r="2" spans="4:7" ht="16.5">
      <c r="D2" s="193" t="s">
        <v>467</v>
      </c>
      <c r="E2" s="193"/>
      <c r="F2" s="193"/>
      <c r="G2" s="193"/>
    </row>
    <row r="3" spans="4:7" ht="16.5">
      <c r="D3" s="193" t="s">
        <v>679</v>
      </c>
      <c r="E3" s="193"/>
      <c r="F3" s="193"/>
      <c r="G3" s="193"/>
    </row>
    <row r="5" spans="1:7" ht="44.25" customHeight="1">
      <c r="A5" s="224" t="s">
        <v>391</v>
      </c>
      <c r="B5" s="224"/>
      <c r="C5" s="224"/>
      <c r="D5" s="224"/>
      <c r="E5" s="224"/>
      <c r="F5" s="224"/>
      <c r="G5" s="224"/>
    </row>
    <row r="6" spans="1:7" ht="16.5">
      <c r="A6" s="200" t="s">
        <v>371</v>
      </c>
      <c r="B6" s="218" t="s">
        <v>39</v>
      </c>
      <c r="C6" s="218" t="s">
        <v>472</v>
      </c>
      <c r="D6" s="221" t="s">
        <v>474</v>
      </c>
      <c r="E6" s="209" t="s">
        <v>64</v>
      </c>
      <c r="F6" s="210"/>
      <c r="G6" s="211"/>
    </row>
    <row r="7" spans="1:7" ht="16.5">
      <c r="A7" s="201"/>
      <c r="B7" s="219"/>
      <c r="C7" s="219"/>
      <c r="D7" s="222"/>
      <c r="E7" s="215" t="s">
        <v>448</v>
      </c>
      <c r="F7" s="209" t="s">
        <v>115</v>
      </c>
      <c r="G7" s="211"/>
    </row>
    <row r="8" spans="1:7" ht="16.5">
      <c r="A8" s="202"/>
      <c r="B8" s="220"/>
      <c r="C8" s="220"/>
      <c r="D8" s="223"/>
      <c r="E8" s="216"/>
      <c r="F8" s="65" t="s">
        <v>78</v>
      </c>
      <c r="G8" s="65" t="s">
        <v>114</v>
      </c>
    </row>
    <row r="9" spans="1:7" ht="16.5">
      <c r="A9" s="5">
        <v>1</v>
      </c>
      <c r="B9" s="17">
        <v>2</v>
      </c>
      <c r="C9" s="17">
        <v>3</v>
      </c>
      <c r="D9" s="92">
        <v>4</v>
      </c>
      <c r="E9" s="93">
        <v>5</v>
      </c>
      <c r="F9" s="100">
        <v>6</v>
      </c>
      <c r="G9" s="100">
        <v>7</v>
      </c>
    </row>
    <row r="10" spans="1:7" ht="16.5">
      <c r="A10" s="5"/>
      <c r="B10" s="17"/>
      <c r="C10" s="17"/>
      <c r="D10" s="94" t="s">
        <v>63</v>
      </c>
      <c r="E10" s="95">
        <f>E11+E15+E19+E21+E23+E25+E27+E29+E31+E33+E35+E37+E39+E41</f>
        <v>282302.1999999999</v>
      </c>
      <c r="F10" s="95">
        <f>F11+F15+F19+F21+F23+F25+F27+F29+F31+F33+F35+F37+F39+F41</f>
        <v>267507.7</v>
      </c>
      <c r="G10" s="95">
        <f>G11+G15+G19+G21+G23+G25+G27+G29+G31+G33+G35+G37+G39+G41</f>
        <v>267268.1</v>
      </c>
    </row>
    <row r="11" spans="1:7" ht="49.5">
      <c r="A11" s="96">
        <v>1</v>
      </c>
      <c r="B11" s="10"/>
      <c r="C11" s="10"/>
      <c r="D11" s="102" t="s">
        <v>130</v>
      </c>
      <c r="E11" s="104">
        <f>E12</f>
        <v>84922</v>
      </c>
      <c r="F11" s="104">
        <f>F12</f>
        <v>84922</v>
      </c>
      <c r="G11" s="104">
        <f>G12</f>
        <v>84922</v>
      </c>
    </row>
    <row r="12" spans="1:7" ht="16.5">
      <c r="A12" s="5"/>
      <c r="B12" s="13" t="s">
        <v>55</v>
      </c>
      <c r="C12" s="10" t="s">
        <v>129</v>
      </c>
      <c r="D12" s="11" t="s">
        <v>460</v>
      </c>
      <c r="E12" s="103">
        <f>'№4'!F361</f>
        <v>84922</v>
      </c>
      <c r="F12" s="103">
        <f>'№4'!G361</f>
        <v>84922</v>
      </c>
      <c r="G12" s="103">
        <f>'№4'!H361</f>
        <v>84922</v>
      </c>
    </row>
    <row r="13" spans="1:7" ht="16.5">
      <c r="A13" s="5"/>
      <c r="B13" s="10"/>
      <c r="C13" s="10"/>
      <c r="D13" s="98" t="s">
        <v>414</v>
      </c>
      <c r="E13" s="99">
        <v>78827</v>
      </c>
      <c r="F13" s="99">
        <v>78827</v>
      </c>
      <c r="G13" s="99">
        <v>78827</v>
      </c>
    </row>
    <row r="14" spans="1:7" ht="16.5">
      <c r="A14" s="5"/>
      <c r="B14" s="10"/>
      <c r="C14" s="10"/>
      <c r="D14" s="101" t="s">
        <v>394</v>
      </c>
      <c r="E14" s="99">
        <v>6095</v>
      </c>
      <c r="F14" s="99">
        <v>6095</v>
      </c>
      <c r="G14" s="99">
        <v>6095</v>
      </c>
    </row>
    <row r="15" spans="1:7" ht="99">
      <c r="A15" s="96">
        <v>2</v>
      </c>
      <c r="B15" s="96"/>
      <c r="C15" s="96"/>
      <c r="D15" s="102" t="s">
        <v>158</v>
      </c>
      <c r="E15" s="104">
        <f>E16</f>
        <v>170210</v>
      </c>
      <c r="F15" s="104">
        <f>F16</f>
        <v>170210</v>
      </c>
      <c r="G15" s="104">
        <f>G16</f>
        <v>170210</v>
      </c>
    </row>
    <row r="16" spans="1:7" ht="33">
      <c r="A16" s="5"/>
      <c r="B16" s="13" t="s">
        <v>56</v>
      </c>
      <c r="C16" s="10" t="s">
        <v>157</v>
      </c>
      <c r="D16" s="11" t="s">
        <v>372</v>
      </c>
      <c r="E16" s="103">
        <f>'№4'!F380</f>
        <v>170210</v>
      </c>
      <c r="F16" s="103">
        <f>'№4'!G380</f>
        <v>170210</v>
      </c>
      <c r="G16" s="103">
        <f>'№4'!H380</f>
        <v>170210</v>
      </c>
    </row>
    <row r="17" spans="1:7" ht="16.5">
      <c r="A17" s="5"/>
      <c r="B17" s="10"/>
      <c r="C17" s="10"/>
      <c r="D17" s="98" t="s">
        <v>414</v>
      </c>
      <c r="E17" s="99">
        <v>159187</v>
      </c>
      <c r="F17" s="99">
        <v>159187</v>
      </c>
      <c r="G17" s="99">
        <v>159187</v>
      </c>
    </row>
    <row r="18" spans="1:7" ht="16.5">
      <c r="A18" s="5"/>
      <c r="B18" s="10"/>
      <c r="C18" s="10"/>
      <c r="D18" s="101" t="s">
        <v>394</v>
      </c>
      <c r="E18" s="99">
        <v>11023</v>
      </c>
      <c r="F18" s="99">
        <v>11023</v>
      </c>
      <c r="G18" s="99">
        <v>11023</v>
      </c>
    </row>
    <row r="19" spans="1:7" s="97" customFormat="1" ht="51.75" customHeight="1">
      <c r="A19" s="96">
        <v>3</v>
      </c>
      <c r="B19" s="96"/>
      <c r="C19" s="96"/>
      <c r="D19" s="102" t="s">
        <v>156</v>
      </c>
      <c r="E19" s="95">
        <f>E20</f>
        <v>5083.8</v>
      </c>
      <c r="F19" s="95">
        <f>F20</f>
        <v>5083.8</v>
      </c>
      <c r="G19" s="95">
        <f>G20</f>
        <v>5083.8</v>
      </c>
    </row>
    <row r="20" spans="1:7" s="97" customFormat="1" ht="16.5">
      <c r="A20" s="96"/>
      <c r="B20" s="17">
        <v>1004</v>
      </c>
      <c r="C20" s="10" t="s">
        <v>155</v>
      </c>
      <c r="D20" s="11" t="s">
        <v>460</v>
      </c>
      <c r="E20" s="83">
        <f>'№4'!F412</f>
        <v>5083.8</v>
      </c>
      <c r="F20" s="83">
        <f>'№4'!G412</f>
        <v>5083.8</v>
      </c>
      <c r="G20" s="83">
        <f>'№4'!H412</f>
        <v>5083.8</v>
      </c>
    </row>
    <row r="21" spans="1:7" s="97" customFormat="1" ht="49.5">
      <c r="A21" s="96">
        <v>4</v>
      </c>
      <c r="B21" s="96"/>
      <c r="C21" s="96"/>
      <c r="D21" s="102" t="s">
        <v>432</v>
      </c>
      <c r="E21" s="95">
        <f>E22</f>
        <v>623.4</v>
      </c>
      <c r="F21" s="95">
        <f>F22</f>
        <v>623.4</v>
      </c>
      <c r="G21" s="95">
        <f>G22</f>
        <v>623.4</v>
      </c>
    </row>
    <row r="22" spans="1:7" s="97" customFormat="1" ht="16.5">
      <c r="A22" s="96"/>
      <c r="B22" s="33" t="s">
        <v>48</v>
      </c>
      <c r="C22" s="10" t="s">
        <v>431</v>
      </c>
      <c r="D22" s="73" t="s">
        <v>112</v>
      </c>
      <c r="E22" s="83">
        <f>'№4'!F28</f>
        <v>623.4</v>
      </c>
      <c r="F22" s="83">
        <f>'№4'!G28</f>
        <v>623.4</v>
      </c>
      <c r="G22" s="83">
        <f>'№4'!H28</f>
        <v>623.4</v>
      </c>
    </row>
    <row r="23" spans="1:7" s="97" customFormat="1" ht="49.5">
      <c r="A23" s="96">
        <v>5</v>
      </c>
      <c r="B23" s="33"/>
      <c r="C23" s="10"/>
      <c r="D23" s="102" t="s">
        <v>443</v>
      </c>
      <c r="E23" s="95">
        <f>E24</f>
        <v>0</v>
      </c>
      <c r="F23" s="95">
        <f>F24</f>
        <v>0</v>
      </c>
      <c r="G23" s="95">
        <f>G24</f>
        <v>56</v>
      </c>
    </row>
    <row r="24" spans="1:7" s="97" customFormat="1" ht="16.5">
      <c r="A24" s="96"/>
      <c r="B24" s="33" t="s">
        <v>420</v>
      </c>
      <c r="C24" s="10" t="s">
        <v>442</v>
      </c>
      <c r="D24" s="73" t="s">
        <v>112</v>
      </c>
      <c r="E24" s="83">
        <f>'№4'!F34</f>
        <v>0</v>
      </c>
      <c r="F24" s="83">
        <f>'№4'!G34</f>
        <v>0</v>
      </c>
      <c r="G24" s="83">
        <f>'№4'!H34</f>
        <v>56</v>
      </c>
    </row>
    <row r="25" spans="1:7" s="97" customFormat="1" ht="82.5">
      <c r="A25" s="96">
        <v>6</v>
      </c>
      <c r="B25" s="33"/>
      <c r="C25" s="10"/>
      <c r="D25" s="102" t="s">
        <v>341</v>
      </c>
      <c r="E25" s="95">
        <f>E26</f>
        <v>0</v>
      </c>
      <c r="F25" s="95">
        <f>F26</f>
        <v>741.2</v>
      </c>
      <c r="G25" s="95">
        <f>G26</f>
        <v>445.6</v>
      </c>
    </row>
    <row r="26" spans="1:7" s="97" customFormat="1" ht="16.5">
      <c r="A26" s="96"/>
      <c r="B26" s="33" t="s">
        <v>338</v>
      </c>
      <c r="C26" s="56" t="s">
        <v>340</v>
      </c>
      <c r="D26" s="73" t="s">
        <v>112</v>
      </c>
      <c r="E26" s="83">
        <f>'№4'!F82</f>
        <v>0</v>
      </c>
      <c r="F26" s="83">
        <f>'№4'!G82</f>
        <v>741.2</v>
      </c>
      <c r="G26" s="83">
        <f>'№4'!H82</f>
        <v>445.6</v>
      </c>
    </row>
    <row r="27" spans="1:7" s="97" customFormat="1" ht="102" customHeight="1">
      <c r="A27" s="96">
        <v>7</v>
      </c>
      <c r="B27" s="96"/>
      <c r="C27" s="96"/>
      <c r="D27" s="102" t="s">
        <v>479</v>
      </c>
      <c r="E27" s="95">
        <f>E28</f>
        <v>1404</v>
      </c>
      <c r="F27" s="95">
        <f>F28</f>
        <v>1393</v>
      </c>
      <c r="G27" s="95">
        <f>G28</f>
        <v>1393</v>
      </c>
    </row>
    <row r="28" spans="1:7" s="97" customFormat="1" ht="16.5">
      <c r="A28" s="96"/>
      <c r="B28" s="33" t="s">
        <v>90</v>
      </c>
      <c r="C28" s="56" t="s">
        <v>478</v>
      </c>
      <c r="D28" s="11" t="s">
        <v>112</v>
      </c>
      <c r="E28" s="83">
        <f>'№4'!F69</f>
        <v>1404</v>
      </c>
      <c r="F28" s="83">
        <f>'№4'!G69</f>
        <v>1393</v>
      </c>
      <c r="G28" s="83">
        <f>'№4'!H69</f>
        <v>1393</v>
      </c>
    </row>
    <row r="29" spans="1:7" s="97" customFormat="1" ht="66">
      <c r="A29" s="96">
        <v>8</v>
      </c>
      <c r="B29" s="96"/>
      <c r="C29" s="96"/>
      <c r="D29" s="102" t="s">
        <v>370</v>
      </c>
      <c r="E29" s="95">
        <f>E30</f>
        <v>253.3</v>
      </c>
      <c r="F29" s="95">
        <f>F30</f>
        <v>253.3</v>
      </c>
      <c r="G29" s="95">
        <f>G30</f>
        <v>253.3</v>
      </c>
    </row>
    <row r="30" spans="1:7" s="97" customFormat="1" ht="16.5">
      <c r="A30" s="96"/>
      <c r="B30" s="10" t="s">
        <v>67</v>
      </c>
      <c r="C30" s="56" t="s">
        <v>369</v>
      </c>
      <c r="D30" s="11" t="s">
        <v>112</v>
      </c>
      <c r="E30" s="83">
        <f>'№4'!F60</f>
        <v>253.3</v>
      </c>
      <c r="F30" s="83">
        <f>'№4'!G60</f>
        <v>253.3</v>
      </c>
      <c r="G30" s="83">
        <f>'№4'!H60</f>
        <v>253.3</v>
      </c>
    </row>
    <row r="31" spans="1:7" s="97" customFormat="1" ht="49.5">
      <c r="A31" s="96">
        <v>9</v>
      </c>
      <c r="B31" s="96"/>
      <c r="C31" s="96"/>
      <c r="D31" s="9" t="s">
        <v>224</v>
      </c>
      <c r="E31" s="95">
        <f>E32</f>
        <v>2140.5</v>
      </c>
      <c r="F31" s="95">
        <f>F32</f>
        <v>0</v>
      </c>
      <c r="G31" s="95">
        <f>G32</f>
        <v>0</v>
      </c>
    </row>
    <row r="32" spans="1:7" s="97" customFormat="1" ht="33">
      <c r="A32" s="96"/>
      <c r="B32" s="33" t="s">
        <v>153</v>
      </c>
      <c r="C32" s="10" t="s">
        <v>225</v>
      </c>
      <c r="D32" s="11" t="s">
        <v>373</v>
      </c>
      <c r="E32" s="83">
        <f>'№4'!F271</f>
        <v>2140.5</v>
      </c>
      <c r="F32" s="83">
        <f>'№4'!G271</f>
        <v>0</v>
      </c>
      <c r="G32" s="83">
        <f>'№4'!H271</f>
        <v>0</v>
      </c>
    </row>
    <row r="33" spans="1:7" ht="66">
      <c r="A33" s="96">
        <v>10</v>
      </c>
      <c r="B33" s="5"/>
      <c r="C33" s="10"/>
      <c r="D33" s="9" t="s">
        <v>417</v>
      </c>
      <c r="E33" s="95">
        <f>E34</f>
        <v>4281</v>
      </c>
      <c r="F33" s="95">
        <f>F34</f>
        <v>4281</v>
      </c>
      <c r="G33" s="95">
        <f>G34</f>
        <v>4281</v>
      </c>
    </row>
    <row r="34" spans="1:7" ht="33">
      <c r="A34" s="5"/>
      <c r="B34" s="5">
        <v>1004</v>
      </c>
      <c r="C34" s="10" t="s">
        <v>362</v>
      </c>
      <c r="D34" s="11" t="s">
        <v>373</v>
      </c>
      <c r="E34" s="83">
        <f>'№4'!F273</f>
        <v>4281</v>
      </c>
      <c r="F34" s="83">
        <f>'№4'!G273</f>
        <v>4281</v>
      </c>
      <c r="G34" s="83">
        <f>'№4'!H273</f>
        <v>4281</v>
      </c>
    </row>
    <row r="35" spans="1:7" ht="82.5">
      <c r="A35" s="96">
        <v>11</v>
      </c>
      <c r="B35" s="5"/>
      <c r="C35" s="10"/>
      <c r="D35" s="9" t="s">
        <v>402</v>
      </c>
      <c r="E35" s="95">
        <f>E36</f>
        <v>5673.8</v>
      </c>
      <c r="F35" s="95">
        <f>F36</f>
        <v>0</v>
      </c>
      <c r="G35" s="95">
        <f>G36</f>
        <v>0</v>
      </c>
    </row>
    <row r="36" spans="1:7" ht="16.5">
      <c r="A36" s="5"/>
      <c r="B36" s="33" t="s">
        <v>450</v>
      </c>
      <c r="C36" s="10" t="s">
        <v>400</v>
      </c>
      <c r="D36" s="11" t="s">
        <v>112</v>
      </c>
      <c r="E36" s="7">
        <f>'№4'!F114</f>
        <v>5673.8</v>
      </c>
      <c r="F36" s="7">
        <f>'№4'!G114</f>
        <v>0</v>
      </c>
      <c r="G36" s="7">
        <f>'№4'!H114</f>
        <v>0</v>
      </c>
    </row>
    <row r="37" spans="1:7" ht="54" customHeight="1">
      <c r="A37" s="96">
        <v>12</v>
      </c>
      <c r="B37" s="5"/>
      <c r="C37" s="10"/>
      <c r="D37" s="9" t="s">
        <v>403</v>
      </c>
      <c r="E37" s="95">
        <f>E38</f>
        <v>6640.599999999999</v>
      </c>
      <c r="F37" s="95">
        <f>F38</f>
        <v>0</v>
      </c>
      <c r="G37" s="95">
        <f>G38</f>
        <v>0</v>
      </c>
    </row>
    <row r="38" spans="1:7" ht="16.5">
      <c r="A38" s="5"/>
      <c r="B38" s="33" t="s">
        <v>450</v>
      </c>
      <c r="C38" s="10" t="s">
        <v>401</v>
      </c>
      <c r="D38" s="11" t="s">
        <v>112</v>
      </c>
      <c r="E38" s="7">
        <f>'№4'!F116</f>
        <v>6640.599999999999</v>
      </c>
      <c r="F38" s="7">
        <f>'№4'!G116</f>
        <v>0</v>
      </c>
      <c r="G38" s="7">
        <f>'№4'!H116</f>
        <v>0</v>
      </c>
    </row>
    <row r="39" spans="1:7" ht="54" customHeight="1">
      <c r="A39" s="96">
        <v>13</v>
      </c>
      <c r="B39" s="5"/>
      <c r="C39" s="10"/>
      <c r="D39" s="9" t="s">
        <v>483</v>
      </c>
      <c r="E39" s="95">
        <f>E40</f>
        <v>22.1</v>
      </c>
      <c r="F39" s="95">
        <f>F40</f>
        <v>0</v>
      </c>
      <c r="G39" s="95">
        <f>G40</f>
        <v>0</v>
      </c>
    </row>
    <row r="40" spans="1:7" ht="16.5">
      <c r="A40" s="5"/>
      <c r="B40" s="17">
        <v>1003</v>
      </c>
      <c r="C40" s="10" t="s">
        <v>482</v>
      </c>
      <c r="D40" s="11" t="s">
        <v>460</v>
      </c>
      <c r="E40" s="7">
        <f>'№4'!F407</f>
        <v>22.1</v>
      </c>
      <c r="F40" s="7">
        <f>'№4'!G407</f>
        <v>0</v>
      </c>
      <c r="G40" s="7">
        <f>'№4'!H407</f>
        <v>0</v>
      </c>
    </row>
    <row r="41" spans="1:7" ht="41.25" customHeight="1">
      <c r="A41" s="96">
        <v>14</v>
      </c>
      <c r="B41" s="5"/>
      <c r="C41" s="10"/>
      <c r="D41" s="9" t="s">
        <v>485</v>
      </c>
      <c r="E41" s="95">
        <f>E42</f>
        <v>1047.7</v>
      </c>
      <c r="F41" s="95">
        <f>F42</f>
        <v>0</v>
      </c>
      <c r="G41" s="95">
        <f>G42</f>
        <v>0</v>
      </c>
    </row>
    <row r="42" spans="1:7" ht="33">
      <c r="A42" s="5"/>
      <c r="B42" s="5">
        <v>1003</v>
      </c>
      <c r="C42" s="5">
        <v>427417</v>
      </c>
      <c r="D42" s="11" t="s">
        <v>455</v>
      </c>
      <c r="E42" s="7">
        <f>'№4'!F327</f>
        <v>1047.7</v>
      </c>
      <c r="F42" s="7">
        <f>'№4'!G327</f>
        <v>0</v>
      </c>
      <c r="G42" s="7">
        <f>'№4'!H327</f>
        <v>0</v>
      </c>
    </row>
  </sheetData>
  <sheetProtection/>
  <mergeCells count="11">
    <mergeCell ref="B6:B8"/>
    <mergeCell ref="C6:C8"/>
    <mergeCell ref="D6:D8"/>
    <mergeCell ref="E6:G6"/>
    <mergeCell ref="E7:E8"/>
    <mergeCell ref="D1:G1"/>
    <mergeCell ref="D2:G2"/>
    <mergeCell ref="D3:G3"/>
    <mergeCell ref="A5:G5"/>
    <mergeCell ref="F7:G7"/>
    <mergeCell ref="A6:A8"/>
  </mergeCells>
  <printOptions/>
  <pageMargins left="0.5905511811023623" right="0.1968503937007874" top="0.1968503937007874" bottom="0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2014-03-27T07:10:41Z</cp:lastPrinted>
  <dcterms:created xsi:type="dcterms:W3CDTF">2007-11-30T05:39:28Z</dcterms:created>
  <dcterms:modified xsi:type="dcterms:W3CDTF">2014-03-27T07:00:38Z</dcterms:modified>
  <cp:category/>
  <cp:version/>
  <cp:contentType/>
  <cp:contentStatus/>
</cp:coreProperties>
</file>